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<sst xmlns="http://schemas.openxmlformats.org/spreadsheetml/2006/main" count="3894" uniqueCount="977">
  <si>
    <t>№</t>
  </si>
  <si>
    <t>Способ закупок</t>
  </si>
  <si>
    <t>Наименование закупаемых товаров, работ и услуг</t>
  </si>
  <si>
    <t>Полная характеристикап ( описание) товаров, работ и услуг</t>
  </si>
  <si>
    <t>Кодовая строка</t>
  </si>
  <si>
    <t>Классификатор</t>
  </si>
  <si>
    <t>Товар( G), работа (R), услуга(S)</t>
  </si>
  <si>
    <t>ед.измерения</t>
  </si>
  <si>
    <t>Количество, объем</t>
  </si>
  <si>
    <t>Срок поставки товара, выполнения работ, оказания услуг</t>
  </si>
  <si>
    <t>Место поставки товара, выполненных работ, оказиния услуг</t>
  </si>
  <si>
    <t>Размер авансового платежа, %</t>
  </si>
  <si>
    <t>Цена за единицу товара                     ( тенге)</t>
  </si>
  <si>
    <t>Сумма, планируемая, для закупки                                                      (тыс.тенге)</t>
  </si>
  <si>
    <t>страхование автотранспортных средств</t>
  </si>
  <si>
    <t>страхование перед пассажирами</t>
  </si>
  <si>
    <t>февраль</t>
  </si>
  <si>
    <t>ГУ ПЛ№ 25 с.Успенка ул.Мира 22</t>
  </si>
  <si>
    <t>Бифидок</t>
  </si>
  <si>
    <t>Булочки 100 гр -1 шт</t>
  </si>
  <si>
    <t>Вермишель  в/с</t>
  </si>
  <si>
    <t>Горох</t>
  </si>
  <si>
    <t>Груши</t>
  </si>
  <si>
    <t>Капуста</t>
  </si>
  <si>
    <t>Картофель</t>
  </si>
  <si>
    <t>Кефир</t>
  </si>
  <si>
    <t>Килька в томате</t>
  </si>
  <si>
    <t>Кисель</t>
  </si>
  <si>
    <t>Конфеты шоколадные</t>
  </si>
  <si>
    <t>Крупа гречневая</t>
  </si>
  <si>
    <t>Крупа перловая</t>
  </si>
  <si>
    <t>Крупа пшеничная</t>
  </si>
  <si>
    <t>Лавровый лист 10 гр</t>
  </si>
  <si>
    <t xml:space="preserve">Лук </t>
  </si>
  <si>
    <t>Маргарин</t>
  </si>
  <si>
    <t>Майонез</t>
  </si>
  <si>
    <t>Масло сливочное</t>
  </si>
  <si>
    <t>Мясо говядина</t>
  </si>
  <si>
    <t>Морковь</t>
  </si>
  <si>
    <t>Мука в/с</t>
  </si>
  <si>
    <t>Окорочка</t>
  </si>
  <si>
    <t>Перец  черный молотый 10 гр.</t>
  </si>
  <si>
    <t>Петрушка   10 гр</t>
  </si>
  <si>
    <t>Печенье</t>
  </si>
  <si>
    <t>Приправа 50 гр</t>
  </si>
  <si>
    <t>Пряники</t>
  </si>
  <si>
    <t>Растительное масло</t>
  </si>
  <si>
    <t>Рис</t>
  </si>
  <si>
    <t>Рожки</t>
  </si>
  <si>
    <t>Рыба свежая</t>
  </si>
  <si>
    <t>Сардина  в масле</t>
  </si>
  <si>
    <t>свекла</t>
  </si>
  <si>
    <t>Сок натуральный</t>
  </si>
  <si>
    <t>Соль</t>
  </si>
  <si>
    <t>Сухофрукты</t>
  </si>
  <si>
    <t>Сахар</t>
  </si>
  <si>
    <t>томатная паста 300 гр - 1 бан</t>
  </si>
  <si>
    <t>Фасоль</t>
  </si>
  <si>
    <t>Хлеб 650 гр-1 бул</t>
  </si>
  <si>
    <t>Чай</t>
  </si>
  <si>
    <t>Яблоки</t>
  </si>
  <si>
    <t>Яица</t>
  </si>
  <si>
    <t>л</t>
  </si>
  <si>
    <t>шт</t>
  </si>
  <si>
    <t>кг</t>
  </si>
  <si>
    <t>бан</t>
  </si>
  <si>
    <t>пач</t>
  </si>
  <si>
    <t>бул</t>
  </si>
  <si>
    <t>ЦП</t>
  </si>
  <si>
    <t>Приобретение продуктов питания</t>
  </si>
  <si>
    <t>Приобретение  медикаментов</t>
  </si>
  <si>
    <t>Адельфан</t>
  </si>
  <si>
    <t>Алахол</t>
  </si>
  <si>
    <t>Альбуцид</t>
  </si>
  <si>
    <t>Альмагель</t>
  </si>
  <si>
    <t>Ампиокс</t>
  </si>
  <si>
    <t>Ампицилин</t>
  </si>
  <si>
    <t>Анальгин</t>
  </si>
  <si>
    <t>Ангисепт</t>
  </si>
  <si>
    <t>Антигриппин</t>
  </si>
  <si>
    <t>Аскорбинка</t>
  </si>
  <si>
    <t>Аскорутин</t>
  </si>
  <si>
    <t>Аскофен</t>
  </si>
  <si>
    <t>Аспирин</t>
  </si>
  <si>
    <t>Аспирин упса</t>
  </si>
  <si>
    <t>Бинт</t>
  </si>
  <si>
    <t>Бисептол</t>
  </si>
  <si>
    <t>Бромгексин</t>
  </si>
  <si>
    <t>Бронхикум</t>
  </si>
  <si>
    <t>Бронхолетин</t>
  </si>
  <si>
    <t>Вазелин</t>
  </si>
  <si>
    <t>Валидол</t>
  </si>
  <si>
    <t>Вата</t>
  </si>
  <si>
    <t>Галазолин</t>
  </si>
  <si>
    <t>Гематоген</t>
  </si>
  <si>
    <t>Гентамицин</t>
  </si>
  <si>
    <t>Горчичники</t>
  </si>
  <si>
    <t>Диклофенак</t>
  </si>
  <si>
    <t>Имодиум</t>
  </si>
  <si>
    <t>Йод</t>
  </si>
  <si>
    <t>Крем детский</t>
  </si>
  <si>
    <t>Левомитицин</t>
  </si>
  <si>
    <t>Лейкопластырь</t>
  </si>
  <si>
    <t>Мазь бензилбензоат</t>
  </si>
  <si>
    <t>Меновазин</t>
  </si>
  <si>
    <t>Мезим-форте</t>
  </si>
  <si>
    <t>Нафтизин</t>
  </si>
  <si>
    <t>Нитроксолин</t>
  </si>
  <si>
    <t>Ново-пассит</t>
  </si>
  <si>
    <t>Но-шпа</t>
  </si>
  <si>
    <t>Панкреатин</t>
  </si>
  <si>
    <t>Папаверин</t>
  </si>
  <si>
    <t>Парацитомол</t>
  </si>
  <si>
    <t>Пенталгин</t>
  </si>
  <si>
    <t>Пипетки</t>
  </si>
  <si>
    <t>Пирантел</t>
  </si>
  <si>
    <t>Плестал</t>
  </si>
  <si>
    <t>Ревит</t>
  </si>
  <si>
    <t>Сальбутамол</t>
  </si>
  <si>
    <t>Стрептоцид</t>
  </si>
  <si>
    <t>Спазган</t>
  </si>
  <si>
    <t>Трависил</t>
  </si>
  <si>
    <t>Траксевазин мазь</t>
  </si>
  <si>
    <t>Трихопол</t>
  </si>
  <si>
    <t>Уголь активированный</t>
  </si>
  <si>
    <t>Фастум-гель</t>
  </si>
  <si>
    <t>Фурадонин</t>
  </si>
  <si>
    <t>Фуразалидон</t>
  </si>
  <si>
    <t>Цитрамон</t>
  </si>
  <si>
    <t>Шприц  2,0</t>
  </si>
  <si>
    <t>Экстракт валерьяны</t>
  </si>
  <si>
    <t>Эритромицин</t>
  </si>
  <si>
    <t>Эссенциале</t>
  </si>
  <si>
    <t>Холосас</t>
  </si>
  <si>
    <t>уп</t>
  </si>
  <si>
    <t>фл</t>
  </si>
  <si>
    <t>ГУ ПЛ№ 25 с.Успенка ул.Мира 23</t>
  </si>
  <si>
    <t>ГУ ПЛ№ 25 с.Успенка ул.Мира 24</t>
  </si>
  <si>
    <t>ГУ ПЛ№ 25 с.Успенка ул.Мира 25</t>
  </si>
  <si>
    <t>ГУ ПЛ№ 25 с.Успенка ул.Мира 26</t>
  </si>
  <si>
    <t>ГУ ПЛ№ 25 с.Успенка ул.Мира 27</t>
  </si>
  <si>
    <t>ГУ ПЛ№ 25 с.Успенка ул.Мира 28</t>
  </si>
  <si>
    <t>ГУ ПЛ№ 25 с.Успенка ул.Мира 29</t>
  </si>
  <si>
    <t>ГУ ПЛ№ 25 с.Успенка ул.Мира 30</t>
  </si>
  <si>
    <t>ГУ ПЛ№ 25 с.Успенка ул.Мира 31</t>
  </si>
  <si>
    <t>ГУ ПЛ№ 25 с.Успенка ул.Мира 32</t>
  </si>
  <si>
    <t>ГУ ПЛ№ 25 с.Успенка ул.Мира 33</t>
  </si>
  <si>
    <t>ГУ ПЛ№ 25 с.Успенка ул.Мира 34</t>
  </si>
  <si>
    <t>ГУ ПЛ№ 25 с.Успенка ул.Мира 35</t>
  </si>
  <si>
    <t>ГУ ПЛ№ 25 с.Успенка ул.Мира 36</t>
  </si>
  <si>
    <t>ГУ ПЛ№ 25 с.Успенка ул.Мира 37</t>
  </si>
  <si>
    <t>ГУ ПЛ№ 25 с.Успенка ул.Мира 38</t>
  </si>
  <si>
    <t>ГУ ПЛ№ 25 с.Успенка ул.Мира 39</t>
  </si>
  <si>
    <t>ГУ ПЛ№ 25 с.Успенка ул.Мира 40</t>
  </si>
  <si>
    <t>ГУ ПЛ№ 25 с.Успенка ул.Мира 41</t>
  </si>
  <si>
    <t>ГУ ПЛ№ 25 с.Успенка ул.Мира 42</t>
  </si>
  <si>
    <t>ГУ ПЛ№ 25 с.Успенка ул.Мира 43</t>
  </si>
  <si>
    <t>ГУ ПЛ№ 25 с.Успенка ул.Мира 44</t>
  </si>
  <si>
    <t>ГУ ПЛ№ 25 с.Успенка ул.Мира 45</t>
  </si>
  <si>
    <t>ГУ ПЛ№ 25 с.Успенка ул.Мира 46</t>
  </si>
  <si>
    <t>ГУ ПЛ№ 25 с.Успенка ул.Мира 47</t>
  </si>
  <si>
    <t>ГУ ПЛ№ 25 с.Успенка ул.Мира 48</t>
  </si>
  <si>
    <t>ГУ ПЛ№ 25 с.Успенка ул.Мира 49</t>
  </si>
  <si>
    <t>ГУ ПЛ№ 25 с.Успенка ул.Мира 50</t>
  </si>
  <si>
    <t>ГУ ПЛ№ 25 с.Успенка ул.Мира 51</t>
  </si>
  <si>
    <t>ГУ ПЛ№ 25 с.Успенка ул.Мира 52</t>
  </si>
  <si>
    <t>ГУ ПЛ№ 25 с.Успенка ул.Мира 53</t>
  </si>
  <si>
    <t>ГУ ПЛ№ 25 с.Успенка ул.Мира 54</t>
  </si>
  <si>
    <t>ГУ ПЛ№ 25 с.Успенка ул.Мира 55</t>
  </si>
  <si>
    <t>ГУ ПЛ№ 25 с.Успенка ул.Мира 56</t>
  </si>
  <si>
    <t>ГУ ПЛ№ 25 с.Успенка ул.Мира 57</t>
  </si>
  <si>
    <t>ГУ ПЛ№ 25 с.Успенка ул.Мира 58</t>
  </si>
  <si>
    <t>ГУ ПЛ№ 25 с.Успенка ул.Мира 59</t>
  </si>
  <si>
    <t>ГУ ПЛ№ 25 с.Успенка ул.Мира 60</t>
  </si>
  <si>
    <t>ГУ ПЛ№ 25 с.Успенка ул.Мира 61</t>
  </si>
  <si>
    <t>ГУ ПЛ№ 25 с.Успенка ул.Мира 62</t>
  </si>
  <si>
    <t>ГУ ПЛ№ 25 с.Успенка ул.Мира 63</t>
  </si>
  <si>
    <t>ГУ ПЛ№ 25 с.Успенка ул.Мира 64</t>
  </si>
  <si>
    <t>ГУ ПЛ№ 25 с.Успенка ул.Мира 65</t>
  </si>
  <si>
    <t>ГУ ПЛ№ 25 с.Успенка ул.Мира 66</t>
  </si>
  <si>
    <t>ГУ ПЛ№ 25 с.Успенка ул.Мира 67</t>
  </si>
  <si>
    <t>ГУ ПЛ№ 25 с.Успенка ул.Мира 68</t>
  </si>
  <si>
    <t>ГУ ПЛ№ 25 с.Успенка ул.Мира 69</t>
  </si>
  <si>
    <t>ГУ ПЛ№ 25 с.Успенка ул.Мира 70</t>
  </si>
  <si>
    <t>ГУ ПЛ№ 25 с.Успенка ул.Мира 71</t>
  </si>
  <si>
    <t>ГУ ПЛ№ 25 с.Успенка ул.Мира 72</t>
  </si>
  <si>
    <t>ГУ ПЛ№ 25 с.Успенка ул.Мира 73</t>
  </si>
  <si>
    <t>ГУ ПЛ№ 25 с.Успенка ул.Мира 74</t>
  </si>
  <si>
    <t>ГУ ПЛ№ 25 с.Успенка ул.Мира 75</t>
  </si>
  <si>
    <t>ГУ ПЛ№ 25 с.Успенка ул.Мира 76</t>
  </si>
  <si>
    <t>ГУ ПЛ№ 25 с.Успенка ул.Мира 77</t>
  </si>
  <si>
    <t>ГУ ПЛ№ 25 с.Успенка ул.Мира 78</t>
  </si>
  <si>
    <t>ГУ ПЛ№ 25 с.Успенка ул.Мира 79</t>
  </si>
  <si>
    <t>ГУ ПЛ№ 25 с.Успенка ул.Мира 80</t>
  </si>
  <si>
    <t>ГУ ПЛ№ 25 с.Успенка ул.Мира 81</t>
  </si>
  <si>
    <t>ГУ ПЛ№ 25 с.Успенка ул.Мира 82</t>
  </si>
  <si>
    <t>ГУ ПЛ№ 25 с.Успенка ул.Мира 83</t>
  </si>
  <si>
    <t>ГУ ПЛ№ 25 с.Успенка ул.Мира 84</t>
  </si>
  <si>
    <t>январь-декабрь</t>
  </si>
  <si>
    <t>Приобретение  прочих товаров</t>
  </si>
  <si>
    <t>Ветошь</t>
  </si>
  <si>
    <t>Электролампочки</t>
  </si>
  <si>
    <t>Электроды</t>
  </si>
  <si>
    <t>Поршневая  А-41</t>
  </si>
  <si>
    <t>Вкладыши К-700</t>
  </si>
  <si>
    <t>Аккумулятор</t>
  </si>
  <si>
    <t>Авторезина ПТС-4</t>
  </si>
  <si>
    <t>Гидровлические шланги ДТ-75</t>
  </si>
  <si>
    <t>Поршневая СCVL-14</t>
  </si>
  <si>
    <t>Магнетто пускового двигателя</t>
  </si>
  <si>
    <t>Кольца поршневые К-700</t>
  </si>
  <si>
    <t>Шатун К-700</t>
  </si>
  <si>
    <t>Фильтр воздушный СМД-14</t>
  </si>
  <si>
    <t>Фильтр топливный ДТ-75</t>
  </si>
  <si>
    <t>Сцепление муфты А-41</t>
  </si>
  <si>
    <t>Сцепка муфты CVL-14</t>
  </si>
  <si>
    <t>Лемеха</t>
  </si>
  <si>
    <t>Фильтры масленные ДТ-75</t>
  </si>
  <si>
    <t>НШ-40 ДТ-75</t>
  </si>
  <si>
    <t>ком</t>
  </si>
  <si>
    <t>м</t>
  </si>
  <si>
    <t>ГУ ПЛ№ 25 с.Успенка ул.Мира 92</t>
  </si>
  <si>
    <t>ГУ ПЛ№ 25 с.Успенка ул.Мира 93</t>
  </si>
  <si>
    <t>ГУ ПЛ№ 25 с.Успенка ул.Мира 94</t>
  </si>
  <si>
    <t>ГУ ПЛ№ 25 с.Успенка ул.Мира 95</t>
  </si>
  <si>
    <t>ГУ ПЛ№ 25 с.Успенка ул.Мира 96</t>
  </si>
  <si>
    <t>ГУ ПЛ№ 25 с.Успенка ул.Мира 97</t>
  </si>
  <si>
    <t>ГУ ПЛ№ 25 с.Успенка ул.Мира 98</t>
  </si>
  <si>
    <t>ГУ ПЛ№ 25 с.Успенка ул.Мира 99</t>
  </si>
  <si>
    <t>ГУ ПЛ№ 25 с.Успенка ул.Мира 100</t>
  </si>
  <si>
    <t>ГУ ПЛ№ 25 с.Успенка ул.Мира 101</t>
  </si>
  <si>
    <t>ГУ ПЛ№ 25 с.Успенка ул.Мира 102</t>
  </si>
  <si>
    <t>ГУ ПЛ№ 25 с.Успенка ул.Мира 103</t>
  </si>
  <si>
    <t>ГУ ПЛ№ 25 с.Успенка ул.Мира 104</t>
  </si>
  <si>
    <t>ГУ ПЛ№ 25 с.Успенка ул.Мира 105</t>
  </si>
  <si>
    <t>ГУ ПЛ№ 25 с.Успенка ул.Мира 106</t>
  </si>
  <si>
    <t>ГУ ПЛ№ 25 с.Успенка ул.Мира 107</t>
  </si>
  <si>
    <t>ГУ ПЛ№ 25 с.Успенка ул.Мира 108</t>
  </si>
  <si>
    <t>ГУ ПЛ№ 25 с.Успенка ул.Мира 109</t>
  </si>
  <si>
    <t>ГУ ПЛ№ 25 с.Успенка ул.Мира 110</t>
  </si>
  <si>
    <t>ГУ ПЛ№ 25 с.Успенка ул.Мира 111</t>
  </si>
  <si>
    <t>ГУ ПЛ№ 25 с.Успенка ул.Мира 112</t>
  </si>
  <si>
    <t>ГУ ПЛ№ 25 с.Успенка ул.Мира 116</t>
  </si>
  <si>
    <t>ГУ ПЛ№ 25 с.Успенка ул.Мира 121</t>
  </si>
  <si>
    <t>ГУ ПЛ№ 25 с.Успенка ул.Мира 122</t>
  </si>
  <si>
    <t>ГУ ПЛ№ 25 с.Успенка ул.Мира 123</t>
  </si>
  <si>
    <t>ГУ ПЛ№ 25 с.Успенка ул.Мира 129</t>
  </si>
  <si>
    <t>ГУ ПЛ№ 25 с.Успенка ул.Мира 132</t>
  </si>
  <si>
    <t>ГУ ПЛ№ 25 с.Успенка ул.Мира 134</t>
  </si>
  <si>
    <t>ГУ ПЛ№ 25 с.Успенка ул.Мира 135</t>
  </si>
  <si>
    <t>ГУ ПЛ№ 25 с.Успенка ул.Мира 136</t>
  </si>
  <si>
    <t>ГУ ПЛ№ 25 с.Успенка ул.Мира 137</t>
  </si>
  <si>
    <t>ГУ ПЛ№ 25 с.Успенка ул.Мира 138</t>
  </si>
  <si>
    <t>Уборка помещений (уличных туалетов)</t>
  </si>
  <si>
    <t>Бензин АИ-80</t>
  </si>
  <si>
    <t>Диз.топливо</t>
  </si>
  <si>
    <t>Диз.масло</t>
  </si>
  <si>
    <t>Бумага ксероксная</t>
  </si>
  <si>
    <t>Бумага цветная</t>
  </si>
  <si>
    <t>видеокассета</t>
  </si>
  <si>
    <t>Ватман</t>
  </si>
  <si>
    <t>Дискеты</t>
  </si>
  <si>
    <t>Журналы теориотического обучения</t>
  </si>
  <si>
    <t xml:space="preserve">Калькулятор </t>
  </si>
  <si>
    <t>Карандаши простые</t>
  </si>
  <si>
    <t>Клей канцелярский,карандаш</t>
  </si>
  <si>
    <t>Книги по учету</t>
  </si>
  <si>
    <t>Маркер-тест</t>
  </si>
  <si>
    <t>Краски акварельные</t>
  </si>
  <si>
    <t>Ластик</t>
  </si>
  <si>
    <t>Линейка 25 -40см</t>
  </si>
  <si>
    <t>Ножницы</t>
  </si>
  <si>
    <t>Общая тетрадь</t>
  </si>
  <si>
    <t>Папка-файлы (60 листов)</t>
  </si>
  <si>
    <t>Ручка гелевая черная</t>
  </si>
  <si>
    <t>Ручки школьные</t>
  </si>
  <si>
    <t>Скоросшиватель</t>
  </si>
  <si>
    <t>Скотч (широкий)</t>
  </si>
  <si>
    <t xml:space="preserve">Степлер </t>
  </si>
  <si>
    <t>Стержни</t>
  </si>
  <si>
    <t>похвальные грамоты</t>
  </si>
  <si>
    <t>Тетради школьные</t>
  </si>
  <si>
    <t>Файлы</t>
  </si>
  <si>
    <t>Штрих</t>
  </si>
  <si>
    <t>Скобы к степлеру</t>
  </si>
  <si>
    <t>скорошиватель платиковый</t>
  </si>
  <si>
    <t>папка файловая 100 листов</t>
  </si>
  <si>
    <t>скрепки большие</t>
  </si>
  <si>
    <t>скрепки маленькие</t>
  </si>
  <si>
    <t>корзина для папок</t>
  </si>
  <si>
    <t xml:space="preserve">Диски </t>
  </si>
  <si>
    <t>Скоч узкий</t>
  </si>
  <si>
    <t>Журналы учетаа производственного обучения</t>
  </si>
  <si>
    <t>Степлер большой</t>
  </si>
  <si>
    <t>Конверты</t>
  </si>
  <si>
    <t>аудиокассета</t>
  </si>
  <si>
    <t>кор</t>
  </si>
  <si>
    <t>ГУ ПЛ№ 25 с.Успенка ул.Мира 139</t>
  </si>
  <si>
    <t>ГУ ПЛ№ 25 с.Успенка ул.Мира 140</t>
  </si>
  <si>
    <t>ГУ ПЛ№ 25 с.Успенка ул.Мира 141</t>
  </si>
  <si>
    <t>ГУ ПЛ№ 25 с.Успенка ул.Мира 142</t>
  </si>
  <si>
    <t>ГУ ПЛ№ 25 с.Успенка ул.Мира 143</t>
  </si>
  <si>
    <t>ГУ ПЛ№ 25 с.Успенка ул.Мира 144</t>
  </si>
  <si>
    <t>ГУ ПЛ№ 25 с.Успенка ул.Мира 145</t>
  </si>
  <si>
    <t>ГУ ПЛ№ 25 с.Успенка ул.Мира 146</t>
  </si>
  <si>
    <t>ГУ ПЛ№ 25 с.Успенка ул.Мира 147</t>
  </si>
  <si>
    <t>ГУ ПЛ№ 25 с.Успенка ул.Мира 148</t>
  </si>
  <si>
    <t>ГУ ПЛ№ 25 с.Успенка ул.Мира 149</t>
  </si>
  <si>
    <t>ГУ ПЛ№ 25 с.Успенка ул.Мира 150</t>
  </si>
  <si>
    <t>ГУ ПЛ№ 25 с.Успенка ул.Мира 151</t>
  </si>
  <si>
    <t>ГУ ПЛ№ 25 с.Успенка ул.Мира 152</t>
  </si>
  <si>
    <t>ГУ ПЛ№ 25 с.Успенка ул.Мира 153</t>
  </si>
  <si>
    <t>ГУ ПЛ№ 25 с.Успенка ул.Мира 154</t>
  </si>
  <si>
    <t>ГУ ПЛ№ 25 с.Успенка ул.Мира 155</t>
  </si>
  <si>
    <t>ГУ ПЛ№ 25 с.Успенка ул.Мира 156</t>
  </si>
  <si>
    <t>ГУ ПЛ№ 25 с.Успенка ул.Мира 157</t>
  </si>
  <si>
    <t>ГУ ПЛ№ 25 с.Успенка ул.Мира 158</t>
  </si>
  <si>
    <t>ГУ ПЛ№ 25 с.Успенка ул.Мира 159</t>
  </si>
  <si>
    <t>ГУ ПЛ№ 25 с.Успенка ул.Мира 160</t>
  </si>
  <si>
    <t>ГУ ПЛ№ 25 с.Успенка ул.Мира 161</t>
  </si>
  <si>
    <t>ГУ ПЛ№ 25 с.Успенка ул.Мира 162</t>
  </si>
  <si>
    <t>ГУ ПЛ№ 25 с.Успенка ул.Мира 163</t>
  </si>
  <si>
    <t>ГУ ПЛ№ 25 с.Успенка ул.Мира 166</t>
  </si>
  <si>
    <t>ГУ ПЛ№ 25 с.Успенка ул.Мира 167</t>
  </si>
  <si>
    <t>ГУ ПЛ№ 25 с.Успенка ул.Мира 168</t>
  </si>
  <si>
    <t>Подписка</t>
  </si>
  <si>
    <t>Бокалы</t>
  </si>
  <si>
    <t>Ведра эмалированные</t>
  </si>
  <si>
    <t>Клеенка</t>
  </si>
  <si>
    <t xml:space="preserve">Разносы </t>
  </si>
  <si>
    <t>Сковорода (средние)</t>
  </si>
  <si>
    <t>Тарелки (порционные)</t>
  </si>
  <si>
    <t>Половник</t>
  </si>
  <si>
    <t>Набор для специй</t>
  </si>
  <si>
    <t>Скалки</t>
  </si>
  <si>
    <t>Кастрюля эмалированная - 20 л</t>
  </si>
  <si>
    <t>Лопатка деревянная для столовой</t>
  </si>
  <si>
    <t>Стелажи для посуды</t>
  </si>
  <si>
    <t>Пульки для пневматический винтовки</t>
  </si>
  <si>
    <t>Винтовка пневматическая</t>
  </si>
  <si>
    <t>Сапоги кирзовые</t>
  </si>
  <si>
    <t>Маска сварщика</t>
  </si>
  <si>
    <t>Рукрвицы суконные</t>
  </si>
  <si>
    <t>Распиратор "Лепесток"</t>
  </si>
  <si>
    <t>Спец одежда -строителей</t>
  </si>
  <si>
    <t>Вилки нержавеющие</t>
  </si>
  <si>
    <t>Приобретение комплекта мебели для общежития</t>
  </si>
  <si>
    <t>Электроэнергия</t>
  </si>
  <si>
    <t>Экибастухкий уголь с доставкой</t>
  </si>
  <si>
    <t>Майкубенский уголь с доставкой</t>
  </si>
  <si>
    <t>Приобретение хоз- пиьевой воды</t>
  </si>
  <si>
    <t>Услуги связи</t>
  </si>
  <si>
    <t>Сертификация столовой</t>
  </si>
  <si>
    <t>изготовление стендов</t>
  </si>
  <si>
    <t>Изготовление бланков учебных и бухгалтерских</t>
  </si>
  <si>
    <t>банковские услуги</t>
  </si>
  <si>
    <t>15.81.330</t>
  </si>
  <si>
    <t>Сдобные хлебо-булочные изделия</t>
  </si>
  <si>
    <t>G</t>
  </si>
  <si>
    <t>15.85.110</t>
  </si>
  <si>
    <t>Макаронные изделия,   содержащие  яица</t>
  </si>
  <si>
    <t>66.03.250</t>
  </si>
  <si>
    <t>Услуги по страхованию гражданской ответственности владельцев наземных транспортных средств</t>
  </si>
  <si>
    <t>66.03.310</t>
  </si>
  <si>
    <t>Прочие виды услуг по страхованию наземных транспортных средств.</t>
  </si>
  <si>
    <t>S</t>
  </si>
  <si>
    <t>01.11.440</t>
  </si>
  <si>
    <t>01.11.450</t>
  </si>
  <si>
    <t>15.61.270</t>
  </si>
  <si>
    <t>01.13.250</t>
  </si>
  <si>
    <t>Плоды семечковых культур</t>
  </si>
  <si>
    <t>01.12.170</t>
  </si>
  <si>
    <t>01.12.110</t>
  </si>
  <si>
    <t>Овощные корнеплоды</t>
  </si>
  <si>
    <t>15.51.520</t>
  </si>
  <si>
    <t>Кисломолочные продукты (кроме йогурта) без вкусо-ароматических добавок</t>
  </si>
  <si>
    <t>15.62.990</t>
  </si>
  <si>
    <t>Прочие виды товаров, относящихся к группировке 15.62.000</t>
  </si>
  <si>
    <t>15.84.310</t>
  </si>
  <si>
    <t>Конндитерские изделия из сахара и его заменителей, содержащие какао</t>
  </si>
  <si>
    <t>15.87.317</t>
  </si>
  <si>
    <t>Обработанный имбирь, шафран, тимьян, лавровый лист, карри и прочие прянности</t>
  </si>
  <si>
    <t>01.12.120</t>
  </si>
  <si>
    <t>Овощные луковичные культуры</t>
  </si>
  <si>
    <t>15.42.114</t>
  </si>
  <si>
    <t>Подсолнечное масло и его  фракции, рафинированные, но без изменения химического состава</t>
  </si>
  <si>
    <t>15.51.210</t>
  </si>
  <si>
    <t>15.61.130</t>
  </si>
  <si>
    <t>Пшеничная мука</t>
  </si>
  <si>
    <t>15.11.180</t>
  </si>
  <si>
    <t>Мороженное мясо крупного рогатого скота : туши и полу туши</t>
  </si>
  <si>
    <t>15.12.230</t>
  </si>
  <si>
    <t>Мороженные куры (включая цыплят)</t>
  </si>
  <si>
    <t>15.61.271</t>
  </si>
  <si>
    <t>15.61.272</t>
  </si>
  <si>
    <t>Крупа и мука грубого помола из зерновых культур 9кроме пшеницы)</t>
  </si>
  <si>
    <t>15.87.311</t>
  </si>
  <si>
    <t>Обработанный перец</t>
  </si>
  <si>
    <t>Смеси обработанных прянностей</t>
  </si>
  <si>
    <t>15.82.140</t>
  </si>
  <si>
    <t>Сладкое печенье</t>
  </si>
  <si>
    <t>Поропаренный  полностью обрушенный рис</t>
  </si>
  <si>
    <t>15.61.413</t>
  </si>
  <si>
    <t>15.20.160</t>
  </si>
  <si>
    <t>Мороженная сельдь</t>
  </si>
  <si>
    <t>15.83.130</t>
  </si>
  <si>
    <t>Сахар- песок</t>
  </si>
  <si>
    <t>15.32.123</t>
  </si>
  <si>
    <t>смеси соков</t>
  </si>
  <si>
    <t>14.40.160</t>
  </si>
  <si>
    <t>молотая соль</t>
  </si>
  <si>
    <t>15.33.420</t>
  </si>
  <si>
    <t>прочие сушенные фрукты, ягоды и орехи, кроме бананов</t>
  </si>
  <si>
    <t>15.33.220</t>
  </si>
  <si>
    <t>Томатное пюре</t>
  </si>
  <si>
    <t>15.86.320</t>
  </si>
  <si>
    <t>Черный чай (ферментированный) или частично ферментированный чай, в первичных упаковках массой не боллее 3 кг</t>
  </si>
  <si>
    <t>01.24.311</t>
  </si>
  <si>
    <t>Куринные яица</t>
  </si>
  <si>
    <t>15.20.270</t>
  </si>
  <si>
    <t>Рыбные консервы в томатном соусе</t>
  </si>
  <si>
    <t>15.20.280</t>
  </si>
  <si>
    <t>Рыбные консервы в  масле</t>
  </si>
  <si>
    <t>15.43.110</t>
  </si>
  <si>
    <t>Маргарин, кроме жидкого</t>
  </si>
  <si>
    <t>15.81.120</t>
  </si>
  <si>
    <t>Пшеничный хлеб</t>
  </si>
  <si>
    <t>24.42.990</t>
  </si>
  <si>
    <t>Прочие виды товаров, относящихся к группировке 24.42.000</t>
  </si>
  <si>
    <t>24.42.720</t>
  </si>
  <si>
    <t>Вата, марля и аналогичные изделия, пропитанные или прокрытые лекарственными средствами или расфасованные в формы или упаковки для розничной продажи</t>
  </si>
  <si>
    <t>24.41.120</t>
  </si>
  <si>
    <t>О- аацетилсалициловая кислота ее соли и сложные эфиры</t>
  </si>
  <si>
    <t>24.41.310</t>
  </si>
  <si>
    <t>Стрептоцид, его препараты и производные</t>
  </si>
  <si>
    <t>24.41.450</t>
  </si>
  <si>
    <t>24.41.740</t>
  </si>
  <si>
    <t>Эритромицин и его производные; соли этих соединений</t>
  </si>
  <si>
    <t>Витамин С (аскорбиновая кислота ) и его призводные в том числе</t>
  </si>
  <si>
    <t>24.41.730</t>
  </si>
  <si>
    <t>Хлорамфеникол(левомицетин) и его производные; солиэтих соединений.</t>
  </si>
  <si>
    <t>24.41.121</t>
  </si>
  <si>
    <t>24.42.710</t>
  </si>
  <si>
    <t>Клейкие перевязочные материалы и аналогичные материалы, имеющую липкую поверхность, пропитанные или покрытые лекарственными средствами или расфасованные в формы или упаковки для розничной  продажи.</t>
  </si>
  <si>
    <t>24.14.230</t>
  </si>
  <si>
    <t>Смеси спиртов</t>
  </si>
  <si>
    <t>33.10.350</t>
  </si>
  <si>
    <t>Шприцы, иглы, катетеры, канюли и аналогичные инструменты</t>
  </si>
  <si>
    <t>10.10.991</t>
  </si>
  <si>
    <t>Прочие виды товаров, относящихся к группировке 10.10.000</t>
  </si>
  <si>
    <t>10.10.992</t>
  </si>
  <si>
    <t>Прочие виды товаров, относящихся к группировке 10.10.001</t>
  </si>
  <si>
    <t>21.12.530</t>
  </si>
  <si>
    <t>Мелованная бумага для печати</t>
  </si>
  <si>
    <t>21.12.330</t>
  </si>
  <si>
    <t>Ватман для черчения и рисования</t>
  </si>
  <si>
    <t>22.22.310</t>
  </si>
  <si>
    <t>Регистрационные журналы, бухгалтерские книги, книги заказов и квитаннционных книжек из бумаги или картона</t>
  </si>
  <si>
    <t>25.24.420</t>
  </si>
  <si>
    <t>Канцелярские и школьные принадлежности из пластмассы : скорошиватели, портфели, папки обложки для книг</t>
  </si>
  <si>
    <t>25.13.520</t>
  </si>
  <si>
    <t>Резинки (ластики) канцелярские</t>
  </si>
  <si>
    <t>шампунь</t>
  </si>
  <si>
    <t>24.52.410</t>
  </si>
  <si>
    <t>Шампунь</t>
  </si>
  <si>
    <t>Зубная паста</t>
  </si>
  <si>
    <t>24.52.610</t>
  </si>
  <si>
    <t>Средства для чистки зубов</t>
  </si>
  <si>
    <t>Туалетное мыло</t>
  </si>
  <si>
    <t>24.51.310</t>
  </si>
  <si>
    <t>Туалетное мыло и органические поверхностно- активные вещества и средства в виде брусков, кусков или других формованных изделий.</t>
  </si>
  <si>
    <t>Дизельное топливо для атодорожного или жезнодорожного транспорта : зимнее</t>
  </si>
  <si>
    <t>23.20.241</t>
  </si>
  <si>
    <t>23.20.122</t>
  </si>
  <si>
    <t>Моторный бензин, неэтилированный и этилированный, произведенный для двигателей с искровым зажиганием: АИ-80</t>
  </si>
  <si>
    <t>23.20.380</t>
  </si>
  <si>
    <t>Моторные масла</t>
  </si>
  <si>
    <t>22.22.340</t>
  </si>
  <si>
    <t>Тетради, съемные переплеты, папки и скорошиватели из бумагит или картона (кроме обложек для книг)</t>
  </si>
  <si>
    <t>36.63.252</t>
  </si>
  <si>
    <t>Стержни для шариковых ручек</t>
  </si>
  <si>
    <t>36.63.211</t>
  </si>
  <si>
    <t>Шариковые ручки</t>
  </si>
  <si>
    <t>36.63.271</t>
  </si>
  <si>
    <t>Простые и цветные карандаши, с грифелем в твердой оболочке</t>
  </si>
  <si>
    <t>зубная щетка</t>
  </si>
  <si>
    <t>36.62.210</t>
  </si>
  <si>
    <t>Зубные щетки, включая щетки для зубных протезов</t>
  </si>
  <si>
    <t>25.24.430</t>
  </si>
  <si>
    <t>Прочие канцелярские и школьные принадлежности из пластмасс: пресс-папье, ножи для разрезания бумаги, блокноты с промокательной бумагой, футляры для ручек, закладки для книг и т.д.</t>
  </si>
  <si>
    <t>22.12.110, 22.12.120</t>
  </si>
  <si>
    <t>Печатные газеты, Печатные журналы</t>
  </si>
  <si>
    <t>21.23.210</t>
  </si>
  <si>
    <t>Конверты из бумаги или картона</t>
  </si>
  <si>
    <t>31.50.220</t>
  </si>
  <si>
    <t>17.40.750</t>
  </si>
  <si>
    <t>Тряпки для мытья полов, посуды, удаления пыли и аналогичные текстильные изделия</t>
  </si>
  <si>
    <t>28.75.650</t>
  </si>
  <si>
    <t>Изделия из цинка, не включые в другие группировки</t>
  </si>
  <si>
    <t>28.73.510</t>
  </si>
  <si>
    <t>Сварочные электроды с покрытием, используемые для электродугой сварки</t>
  </si>
  <si>
    <t>Двери пластиковые   входные</t>
  </si>
  <si>
    <t>25.23.410</t>
  </si>
  <si>
    <t>Двери, окна и их коробки, пороги для дверей из пластмасс</t>
  </si>
  <si>
    <t>28.61.180</t>
  </si>
  <si>
    <t>Ножницы для бытового или канцелярского использования</t>
  </si>
  <si>
    <t>Полевая доски</t>
  </si>
  <si>
    <t>25.11.250</t>
  </si>
  <si>
    <t>Шины(покрышки) для сельскохозяйственных машин, прочие новые пневматические резиновые шины(покрышки)</t>
  </si>
  <si>
    <t>34.30.440</t>
  </si>
  <si>
    <t>Сцепления и их части</t>
  </si>
  <si>
    <t>34.30.120</t>
  </si>
  <si>
    <t>Шатуны, поршни и кольца для двигателей внутренего сгорания с искровым сжиганием</t>
  </si>
  <si>
    <t>29.12.420</t>
  </si>
  <si>
    <t>Насос- моторы</t>
  </si>
  <si>
    <t>34.30.441</t>
  </si>
  <si>
    <t>Туалетная бумага</t>
  </si>
  <si>
    <t>21.22.110</t>
  </si>
  <si>
    <t>Ложки  нержавеющие</t>
  </si>
  <si>
    <t>18.21.990</t>
  </si>
  <si>
    <t>Прочие виды товаров, относящиеся к группировке 18.21.000</t>
  </si>
  <si>
    <t>29.32.111</t>
  </si>
  <si>
    <t>Плуги общего назначения</t>
  </si>
  <si>
    <t>29.12.991</t>
  </si>
  <si>
    <t>Прочие виды товаров, относящиеся к группировке 29.12.000</t>
  </si>
  <si>
    <t>34.30.990</t>
  </si>
  <si>
    <t>Прочие виды товаров и услуг, относящиеся к группировке 34.30.000</t>
  </si>
  <si>
    <t>34.10.137</t>
  </si>
  <si>
    <t>Поршневые двигатели внутреннего сгорания с воспламенением от сжатия для гусеничных тракторов и сельскохозяйственных машин.</t>
  </si>
  <si>
    <t>34.30.991</t>
  </si>
  <si>
    <t>Прочие виды товаров , относящиеся к группировке 34.30.000</t>
  </si>
  <si>
    <t>31.40.310</t>
  </si>
  <si>
    <t>Свинцовые аккумуляторы для запуска поршеных двигателей 9стартерные)</t>
  </si>
  <si>
    <t>29.60.510</t>
  </si>
  <si>
    <t>Пневматические витовки и  ружья</t>
  </si>
  <si>
    <t>29.60.630</t>
  </si>
  <si>
    <t>Пульки для пневматического оружия</t>
  </si>
  <si>
    <t>Цемент</t>
  </si>
  <si>
    <t>Грунтовка</t>
  </si>
  <si>
    <t>Краска белая  (3 кг)</t>
  </si>
  <si>
    <t>краска синяя ( 3 кг)</t>
  </si>
  <si>
    <t>Краска половая (3 кг)</t>
  </si>
  <si>
    <t>Олифа</t>
  </si>
  <si>
    <t>Кисточки</t>
  </si>
  <si>
    <t>Щетки  для побелки (волосистая)</t>
  </si>
  <si>
    <t>Ведро оцинкованное 10л</t>
  </si>
  <si>
    <t>Шпатель ( 10 )</t>
  </si>
  <si>
    <t>Валик</t>
  </si>
  <si>
    <t>Олифа ( 0,5 л )</t>
  </si>
  <si>
    <t>Алинекс</t>
  </si>
  <si>
    <t>меш</t>
  </si>
  <si>
    <t>бут</t>
  </si>
  <si>
    <t>Шпатель ( 60 )</t>
  </si>
  <si>
    <t>Шпатель ( 30 )</t>
  </si>
  <si>
    <t>кирка</t>
  </si>
  <si>
    <t>Головной убор ( бейсболка)</t>
  </si>
  <si>
    <t>перчатки резиновые</t>
  </si>
  <si>
    <t>ГУ ПЛ№ 25 с.Успенка ул.Мира 171</t>
  </si>
  <si>
    <t>ГУ ПЛ№ 25 с.Успенка ул.Мира 172</t>
  </si>
  <si>
    <t>ГУ ПЛ№ 25 с.Успенка ул.Мира 173</t>
  </si>
  <si>
    <t>ГУ ПЛ№ 25 с.Успенка ул.Мира 174</t>
  </si>
  <si>
    <t>ГУ ПЛ№ 25 с.Успенка ул.Мира 175</t>
  </si>
  <si>
    <t>ГУ ПЛ№ 25 с.Успенка ул.Мира 176</t>
  </si>
  <si>
    <t>ГУ ПЛ№ 25 с.Успенка ул.Мира 177</t>
  </si>
  <si>
    <t>ГУ ПЛ№ 25 с.Успенка ул.Мира 178</t>
  </si>
  <si>
    <t>ГУ ПЛ№ 25 с.Успенка ул.Мира 179</t>
  </si>
  <si>
    <t>ГУ ПЛ№ 25 с.Успенка ул.Мира 180</t>
  </si>
  <si>
    <t>ГУ ПЛ№ 25 с.Успенка ул.Мира 182</t>
  </si>
  <si>
    <t>ГУ ПЛ№ 25 с.Успенка ул.Мира 183</t>
  </si>
  <si>
    <t>ГУ ПЛ№ 25 с.Успенка ул.Мира 184</t>
  </si>
  <si>
    <t>ГУ ПЛ№ 25 с.Успенка ул.Мира 185</t>
  </si>
  <si>
    <t>ГУ ПЛ№ 25 с.Успенка ул.Мира 186</t>
  </si>
  <si>
    <t>ГУ ПЛ№ 25 с.Успенка ул.Мира 187</t>
  </si>
  <si>
    <t>ГУ ПЛ№ 25 с.Успенка ул.Мира 188</t>
  </si>
  <si>
    <t>ГУ ПЛ№ 25 с.Успенка ул.Мира 189</t>
  </si>
  <si>
    <t>ГУ ПЛ№ 25 с.Успенка ул.Мира 190</t>
  </si>
  <si>
    <t>ГУ ПЛ№ 25 с.Успенка ул.Мира 191</t>
  </si>
  <si>
    <t>ГУ ПЛ№ 25 с.Успенка ул.Мира 192</t>
  </si>
  <si>
    <t>ГУ ПЛ№ 25 с.Успенка ул.Мира 193</t>
  </si>
  <si>
    <t>ГУ ПЛ№ 25 с.Успенка ул.Мира 194</t>
  </si>
  <si>
    <t>ГУ ПЛ№ 25 с.Успенка ул.Мира 195</t>
  </si>
  <si>
    <t>ГУ ПЛ№ 25 с.Успенка ул.Мира 196</t>
  </si>
  <si>
    <t>ГУ ПЛ№ 25 с.Успенка ул.Мира 197</t>
  </si>
  <si>
    <t>ГУ ПЛ№ 25 с.Успенка ул.Мира 198</t>
  </si>
  <si>
    <t>ГУ ПЛ№ 25 с.Успенка ул.Мира 203</t>
  </si>
  <si>
    <t>ГУ ПЛ№ 25 с.Успенка ул.Мира 204</t>
  </si>
  <si>
    <t>ГУ ПЛ№ 25 с.Успенка ул.Мира 205</t>
  </si>
  <si>
    <t>ГУ ПЛ№ 25 с.Успенка ул.Мира 206</t>
  </si>
  <si>
    <t>ГУ ПЛ№ 25 с.Успенка ул.Мира 207</t>
  </si>
  <si>
    <t>ГУ ПЛ№ 25 с.Успенка ул.Мира 208</t>
  </si>
  <si>
    <t>ГУ ПЛ№ 25 с.Успенка ул.Мира 209</t>
  </si>
  <si>
    <t>ГУ ПЛ№ 25 с.Успенка ул.Мира 210</t>
  </si>
  <si>
    <t>ГУ ПЛ№ 25 с.Успенка ул.Мира 211</t>
  </si>
  <si>
    <t>ГУ ПЛ№ 25 с.Успенка ул.Мира 212</t>
  </si>
  <si>
    <t>ГУ ПЛ№ 25 с.Успенка ул.Мира 213</t>
  </si>
  <si>
    <t>ГУ ПЛ№ 25 с.Успенка ул.Мира 214</t>
  </si>
  <si>
    <t>ГУ ПЛ№ 25 с.Успенка ул.Мира 215</t>
  </si>
  <si>
    <t>ГУ ПЛ№ 25 с.Успенка ул.Мира 216</t>
  </si>
  <si>
    <t>ГУ ПЛ№ 25 с.Успенка ул.Мира 217</t>
  </si>
  <si>
    <t>ГУ ПЛ№ 25 с.Успенка ул.Мира 218</t>
  </si>
  <si>
    <t>ГУ ПЛ№ 25 с.Успенка ул.Мира 219</t>
  </si>
  <si>
    <t>ГУ ПЛ№ 25 с.Успенка ул.Мира 220</t>
  </si>
  <si>
    <t>30.01.150</t>
  </si>
  <si>
    <t>Калькуляторы</t>
  </si>
  <si>
    <t>24.30.450</t>
  </si>
  <si>
    <t>Жудожественные краски в наборах</t>
  </si>
  <si>
    <t>21.22.140</t>
  </si>
  <si>
    <t>25.13.330</t>
  </si>
  <si>
    <t>Хозяйственные резиновые перчатки</t>
  </si>
  <si>
    <t>Скатерти и салфетки для стола из бумажной массы, бумаги, целлюлозной ваты и полотна из целлюлозных волокон</t>
  </si>
  <si>
    <t>20.51.130</t>
  </si>
  <si>
    <t>Деревянные кухонные принадлежности( кроме изделий художественных промыслов)</t>
  </si>
  <si>
    <t>26.21.470</t>
  </si>
  <si>
    <t>Столовая посуда из обычной керамики</t>
  </si>
  <si>
    <t>26.21.420</t>
  </si>
  <si>
    <t>Посуда для специй из обычной керамики</t>
  </si>
  <si>
    <t>28.61.510</t>
  </si>
  <si>
    <t>Столовые приборы (кроме столовых ножей), квлючая ножи для рыбы и масла) из нержавеющей стали</t>
  </si>
  <si>
    <t>эмалированные чашки маленькие 2 л</t>
  </si>
  <si>
    <t>24.30.140</t>
  </si>
  <si>
    <t>Сито</t>
  </si>
  <si>
    <t>Чеснокодавка</t>
  </si>
  <si>
    <t>Терки</t>
  </si>
  <si>
    <t>Разделочные доски (Деревянные)</t>
  </si>
  <si>
    <t>Кастрюля эмалированная -40 л</t>
  </si>
  <si>
    <t>Краски и лаки на основы акриловых или виниловых полимеров, в неводной среде.</t>
  </si>
  <si>
    <t>24.30.440</t>
  </si>
  <si>
    <t>36.62.410</t>
  </si>
  <si>
    <t>Малярные кисти для нанесения красок и лаков и аналогичные кисти, подушечки и малярные валики</t>
  </si>
  <si>
    <t>36.62.990</t>
  </si>
  <si>
    <t>Прочие виды товаров, относящихся к группировке 36.62.000</t>
  </si>
  <si>
    <t>Лампы накаливания прочие ( кроме ламп для автотранспортных средств)</t>
  </si>
  <si>
    <t>24.30.350</t>
  </si>
  <si>
    <t>Прочие краски, включая эмали и лаки, не включенные в другие группировки; готовые водные пигменты для оделки кожи</t>
  </si>
  <si>
    <t>24.30.420</t>
  </si>
  <si>
    <t>Шпатлевки, замазки, мастики и аналогичные составы</t>
  </si>
  <si>
    <t>26.51.210</t>
  </si>
  <si>
    <t>Портландцемент без миральных добавок</t>
  </si>
  <si>
    <t>28.62.130</t>
  </si>
  <si>
    <t>Мотыги, кирки, тяпки и грабли</t>
  </si>
  <si>
    <t>28.75.210</t>
  </si>
  <si>
    <t>Столовые , кухонные и бытовые изделия и их части, из черных металлов</t>
  </si>
  <si>
    <t>36.14.120</t>
  </si>
  <si>
    <t>Прочая металлическая мебель, хозяйствено- бытового назначения</t>
  </si>
  <si>
    <t>25.24.164</t>
  </si>
  <si>
    <t>Прочие столовые и кухонные принадлежности из пластмасс</t>
  </si>
  <si>
    <t>18.21.140</t>
  </si>
  <si>
    <t>Комбинезоны, производственные и профессиональные</t>
  </si>
  <si>
    <t xml:space="preserve">Помидоры </t>
  </si>
  <si>
    <t>огурцы</t>
  </si>
  <si>
    <t>01.12.130</t>
  </si>
  <si>
    <t>Томаты ( помидоры)</t>
  </si>
  <si>
    <t>01.12.140</t>
  </si>
  <si>
    <t>Огурцы</t>
  </si>
  <si>
    <t>15.51.530</t>
  </si>
  <si>
    <t>Кисло-молочные продукты ( кроме йогурта) со вкусоароматическими  и другими добавками</t>
  </si>
  <si>
    <t>февраль, сентябрь</t>
  </si>
  <si>
    <t>март</t>
  </si>
  <si>
    <t>ГУ ПЛ№ 25 с.Успенка ул.Мира 181</t>
  </si>
  <si>
    <t>июнь</t>
  </si>
  <si>
    <t>август</t>
  </si>
  <si>
    <t>Итого</t>
  </si>
  <si>
    <t>тыс.тенге</t>
  </si>
  <si>
    <t>15.81.990</t>
  </si>
  <si>
    <t>Прочие виды товаров, относящиеся к группировке 15.81.000</t>
  </si>
  <si>
    <t>тонн</t>
  </si>
  <si>
    <t>комп.</t>
  </si>
  <si>
    <t>Директор</t>
  </si>
  <si>
    <t>Наукенов Д.Н.</t>
  </si>
  <si>
    <t xml:space="preserve"> исп. Кажибаева А.Т.</t>
  </si>
  <si>
    <t>тел 8(71834)92098</t>
  </si>
  <si>
    <t>Апельсины</t>
  </si>
  <si>
    <t>Бананы</t>
  </si>
  <si>
    <t>01.13.180</t>
  </si>
  <si>
    <t>01.13.160</t>
  </si>
  <si>
    <t>бананы, включая плантайны</t>
  </si>
  <si>
    <t>Колбаса копченная</t>
  </si>
  <si>
    <t>15.13.270</t>
  </si>
  <si>
    <t>Полукопченные колбасы</t>
  </si>
  <si>
    <t>Крупа манная</t>
  </si>
  <si>
    <t>Крупа и мука грубого помола из зерновых культур (кроме пшеницы)</t>
  </si>
  <si>
    <t>Молоко</t>
  </si>
  <si>
    <t>15.51.110</t>
  </si>
  <si>
    <t>Молоко,  несгущенное неподслащенное</t>
  </si>
  <si>
    <t>Рыба копченная</t>
  </si>
  <si>
    <t>15.20.220</t>
  </si>
  <si>
    <t>Копченная и сушенно-вяленная рыба и балычные изделия, включая филе (кроме сельди)</t>
  </si>
  <si>
    <t>Спагетти</t>
  </si>
  <si>
    <t>Сыр</t>
  </si>
  <si>
    <t>15.51.380</t>
  </si>
  <si>
    <t>мягкие сыры</t>
  </si>
  <si>
    <t>Творог</t>
  </si>
  <si>
    <t>15.51.990</t>
  </si>
  <si>
    <t>Прочие виды товаров, относящиеся к группировке  15.51.000</t>
  </si>
  <si>
    <t>Хлеб ржаной 500 гр</t>
  </si>
  <si>
    <t>15.81.110</t>
  </si>
  <si>
    <t>ржанной хлеб</t>
  </si>
  <si>
    <t>Приобретение стиральной машини</t>
  </si>
  <si>
    <t>Услуги по оказанию летнего отдыха детям сиротам , детям, оставшимся без попечения родителей</t>
  </si>
  <si>
    <t>сезон</t>
  </si>
  <si>
    <t>Глицин</t>
  </si>
  <si>
    <t>Глюкоза</t>
  </si>
  <si>
    <t>Ампинциллин в ампулах № 10</t>
  </si>
  <si>
    <t>Диазолин</t>
  </si>
  <si>
    <t>Ингалепт</t>
  </si>
  <si>
    <t>Мазь Доктор МОМ</t>
  </si>
  <si>
    <t>Мазь синтомициновая</t>
  </si>
  <si>
    <t>Марля</t>
  </si>
  <si>
    <t>Мулкатин</t>
  </si>
  <si>
    <t>Нистатин</t>
  </si>
  <si>
    <t>Настойка валерьяны</t>
  </si>
  <si>
    <t>Настойка пустырника</t>
  </si>
  <si>
    <t>Полора</t>
  </si>
  <si>
    <t>Пинасол</t>
  </si>
  <si>
    <t>Пирацетам</t>
  </si>
  <si>
    <t>Преднизалон</t>
  </si>
  <si>
    <t>Р-р зеленки</t>
  </si>
  <si>
    <t>Септолете</t>
  </si>
  <si>
    <t>Смекта</t>
  </si>
  <si>
    <t>Спирт</t>
  </si>
  <si>
    <t>Спирт борный</t>
  </si>
  <si>
    <t>Суперчистотел</t>
  </si>
  <si>
    <t>Цинаризин</t>
  </si>
  <si>
    <t>Хлорамин</t>
  </si>
  <si>
    <t>Палочки ватные</t>
  </si>
  <si>
    <t>Сироп шиповника</t>
  </si>
  <si>
    <t>Прокладки гигиенические</t>
  </si>
  <si>
    <t>Попечный сбор</t>
  </si>
  <si>
    <t>Мазь Синафлана</t>
  </si>
  <si>
    <t>Ношатырный спирт</t>
  </si>
  <si>
    <t>Альбом для рисования</t>
  </si>
  <si>
    <t>Гуашь цветная</t>
  </si>
  <si>
    <t>Карандаши цветные</t>
  </si>
  <si>
    <t>Обложка для тетрадей</t>
  </si>
  <si>
    <t>Пластилин</t>
  </si>
  <si>
    <t>Транспортир</t>
  </si>
  <si>
    <t>Фломастер</t>
  </si>
  <si>
    <t>Обложки к книгам</t>
  </si>
  <si>
    <t>Кваски акварель</t>
  </si>
  <si>
    <t>Дневник</t>
  </si>
  <si>
    <t>Тосилки</t>
  </si>
  <si>
    <t>Атлас по Истории и Географии</t>
  </si>
  <si>
    <t>Контурная карта  по Истории и Географии</t>
  </si>
  <si>
    <t>22.22.210</t>
  </si>
  <si>
    <t>Альбомы по искусству</t>
  </si>
  <si>
    <t>24.30.330</t>
  </si>
  <si>
    <t>Художественные краски</t>
  </si>
  <si>
    <t>36.62.230</t>
  </si>
  <si>
    <t>Художественные кисти, кисточки для письма и аналогичние кисточки, в том числе космитические</t>
  </si>
  <si>
    <t>22.11.720</t>
  </si>
  <si>
    <t>22.11.560</t>
  </si>
  <si>
    <t>Печатные учебные листовые географические карты</t>
  </si>
  <si>
    <t>Печатные атласы</t>
  </si>
  <si>
    <t>Зубная щетка</t>
  </si>
  <si>
    <t>Мыло туалетное</t>
  </si>
  <si>
    <t>Мыло хозяйственное</t>
  </si>
  <si>
    <t>рул</t>
  </si>
  <si>
    <t>Стиральный порошок</t>
  </si>
  <si>
    <t>Отбеливатель</t>
  </si>
  <si>
    <t>Ополаскиватель</t>
  </si>
  <si>
    <t>Шампунь 250 мл</t>
  </si>
  <si>
    <t>Освежитель воздуха</t>
  </si>
  <si>
    <t>Чистящее средство для раковин</t>
  </si>
  <si>
    <t>Средство для чистки унитаза</t>
  </si>
  <si>
    <t>Средство для мытья посуды</t>
  </si>
  <si>
    <t>Средство для мытья окон</t>
  </si>
  <si>
    <t>Салфетки для мытья посуды</t>
  </si>
  <si>
    <t>Губка для посуды</t>
  </si>
  <si>
    <t>Ершик для чистки посуды</t>
  </si>
  <si>
    <t>Салфетки бумажные</t>
  </si>
  <si>
    <t>Кленка</t>
  </si>
  <si>
    <t>Бокалы чайные</t>
  </si>
  <si>
    <t>Ложки  нержавеющие (чайные)</t>
  </si>
  <si>
    <t>Ложки  нержавеющие (столовые)</t>
  </si>
  <si>
    <t>Крем для обуви</t>
  </si>
  <si>
    <t>Шланг поливной</t>
  </si>
  <si>
    <t>Емкость для продуктов 20л</t>
  </si>
  <si>
    <t>Ведро оцинкованное (для угля)</t>
  </si>
  <si>
    <t>Тазы пластмассовые</t>
  </si>
  <si>
    <t>Ведро оцинкованное  для мытья полов 5л</t>
  </si>
  <si>
    <t>Веник</t>
  </si>
  <si>
    <t>Коврик для ванн</t>
  </si>
  <si>
    <t>Горшки цветочные</t>
  </si>
  <si>
    <t>Тачка для вывоза мусора</t>
  </si>
  <si>
    <t>Электро лампочки</t>
  </si>
  <si>
    <t>Розетки</t>
  </si>
  <si>
    <t>Удлинитель</t>
  </si>
  <si>
    <t>Стойка вешалка для одежды</t>
  </si>
  <si>
    <t>Набор для ванн</t>
  </si>
  <si>
    <t>Водоэмульсия</t>
  </si>
  <si>
    <t>Известь негашенная</t>
  </si>
  <si>
    <t>Кузбаслак</t>
  </si>
  <si>
    <t>краска зеленная  ( 3 кг)</t>
  </si>
  <si>
    <t>Замазка оконная</t>
  </si>
  <si>
    <t>Расчестка</t>
  </si>
  <si>
    <t>Палас 2*3</t>
  </si>
  <si>
    <t>Постельное белье</t>
  </si>
  <si>
    <t>Дивандек</t>
  </si>
  <si>
    <t>Покрывало</t>
  </si>
  <si>
    <t>Тюль</t>
  </si>
  <si>
    <t>Полотенце махровое (банное)</t>
  </si>
  <si>
    <t>салфетки кухонные</t>
  </si>
  <si>
    <t>Гвозди Д 0,1</t>
  </si>
  <si>
    <t>Гвозди Д 0,8</t>
  </si>
  <si>
    <t>24.51.320</t>
  </si>
  <si>
    <t>Прочее мыло и органические поверхностно-активные вещества и средства ввиде брусков, кусков или других формованных изделий</t>
  </si>
  <si>
    <t>24.51.420</t>
  </si>
  <si>
    <t>Прочие моющие  и чистящие средства, содержащие или не содержащие мыло, расфасованные для розничной торговли</t>
  </si>
  <si>
    <t>24.51.520</t>
  </si>
  <si>
    <t>Прочие средства для дезодарирования и ароматизации воздуха в помещениях и закрытых емкостях</t>
  </si>
  <si>
    <t>28.61.550</t>
  </si>
  <si>
    <t>Кухонные приборы( кроме кухонных ножей) из нержавеющей стали</t>
  </si>
  <si>
    <t>25.24.163</t>
  </si>
  <si>
    <t>Бытовые емкости для пищевых продуктов</t>
  </si>
  <si>
    <t>25.24.165</t>
  </si>
  <si>
    <t>Губки из регинерированной целлюлозы</t>
  </si>
  <si>
    <t>36.62.110</t>
  </si>
  <si>
    <t>Метлы, веники, щетки из растительных материалов</t>
  </si>
  <si>
    <t>25.13.242</t>
  </si>
  <si>
    <t>Резиновые трубы, трубы, шланги хозяйственно-бытового назначения, неармированные или не комбинированные иным способом с другими материалами (без фитингов)</t>
  </si>
  <si>
    <t>Прочие столовые и кухонные принадлежности из пластьмасс</t>
  </si>
  <si>
    <t>26.25.320</t>
  </si>
  <si>
    <t>Керамические цветочные горшки, кроме декоративных</t>
  </si>
  <si>
    <t>26.52.110</t>
  </si>
  <si>
    <t>Негашенная известь</t>
  </si>
  <si>
    <t>25.23.520</t>
  </si>
  <si>
    <t>Прочие строительные изделия из пластмасс, включая детали электрических выключателей и  другие  пластмассовые изделия для установки на стенах; желоба, корба и лотки для электрических сетей.</t>
  </si>
  <si>
    <t>17.40.216</t>
  </si>
  <si>
    <t>Постельное белье из хлопчатобумажных тканей, кроме набивных</t>
  </si>
  <si>
    <t>17.40.320</t>
  </si>
  <si>
    <t>Постельное покрывало</t>
  </si>
  <si>
    <t>17.40.421</t>
  </si>
  <si>
    <t>Туалетное белье из тканей</t>
  </si>
  <si>
    <t>17.40.243</t>
  </si>
  <si>
    <t>Кухонное белье из тканей</t>
  </si>
  <si>
    <t>17.54.140</t>
  </si>
  <si>
    <t>Тюлевое полотно и прочие сетчатые полотна</t>
  </si>
  <si>
    <t>17.51.120</t>
  </si>
  <si>
    <t>Тканные ковры и прочие тканные напольные поерытия</t>
  </si>
  <si>
    <t>17.40.991</t>
  </si>
  <si>
    <t>Прочие виды товаров, относящиеся к группировке 17.40.000</t>
  </si>
  <si>
    <t>25.21.991</t>
  </si>
  <si>
    <t>Прочие виды товаров, относящиеся к группировке 25.21.000</t>
  </si>
  <si>
    <t>28.73.410</t>
  </si>
  <si>
    <t>Гвозди, изготовленные холодной штамповкой из проволки черных металлов( кромме гвоздей с шляпкой из меди или медных сплавов)</t>
  </si>
  <si>
    <t>Столовые, кухонные и бытовые изделия и их части, из черных металлов</t>
  </si>
  <si>
    <t>25.24.991</t>
  </si>
  <si>
    <t>прочие виды товаров, относящиеся к группировке 25.24.000</t>
  </si>
  <si>
    <t>24.51.710</t>
  </si>
  <si>
    <t>Полирующие средства, кремы и аналогичные средства для ухода за обувью и изделиями из кожи</t>
  </si>
  <si>
    <t>27.33.990</t>
  </si>
  <si>
    <t>Прочие виды товаров, относящиеся к группировке 27.33.000</t>
  </si>
  <si>
    <t>17.51.990</t>
  </si>
  <si>
    <t>Парочие виды товаров, относящиеся к группировке 17.51.000</t>
  </si>
  <si>
    <t>92.72.990</t>
  </si>
  <si>
    <t>Просчие виды услуг, относящиеся к группировке 92.72.000</t>
  </si>
  <si>
    <t>февраль, август</t>
  </si>
  <si>
    <t>Колготки</t>
  </si>
  <si>
    <t>Варежки</t>
  </si>
  <si>
    <t>Перчатки</t>
  </si>
  <si>
    <t>Пижама(девочковая)</t>
  </si>
  <si>
    <t>Пижама (мальчковая)</t>
  </si>
  <si>
    <t>Майка (мальчковая)</t>
  </si>
  <si>
    <t>Майка (девочковая)</t>
  </si>
  <si>
    <t>Бюстгалтер</t>
  </si>
  <si>
    <t>Шорты (мальчковые)</t>
  </si>
  <si>
    <t>Футболки (девочковые)</t>
  </si>
  <si>
    <t>Футболки(мальчковые)</t>
  </si>
  <si>
    <t>Босоножки</t>
  </si>
  <si>
    <t>Кеды</t>
  </si>
  <si>
    <t>Кроссовки(мальчковые)</t>
  </si>
  <si>
    <t>Кроссовки(девочковые)</t>
  </si>
  <si>
    <t>Спортивный костюм</t>
  </si>
  <si>
    <t>Бейсболка (мальчковая)</t>
  </si>
  <si>
    <t>Бейсболка (девочковая)</t>
  </si>
  <si>
    <t>Комнатные тапочки</t>
  </si>
  <si>
    <t>Плавки (мальчковые)</t>
  </si>
  <si>
    <t>Плавки (девочковые)</t>
  </si>
  <si>
    <t>Кофта (девочковая)</t>
  </si>
  <si>
    <t>Кофта (мальчковая)</t>
  </si>
  <si>
    <t>Брюки джинсовые (девочковые)</t>
  </si>
  <si>
    <t>Брюки джинсовые (мальчковые)</t>
  </si>
  <si>
    <t>Костюм школьный (девочковые)</t>
  </si>
  <si>
    <t>Костюм школьный (мальчковые)</t>
  </si>
  <si>
    <t>Рубашка (мальчковые)</t>
  </si>
  <si>
    <t>Блузка</t>
  </si>
  <si>
    <t>Куртка зимняя (девочковая)</t>
  </si>
  <si>
    <t>Куртка зимняя (мальчковые)</t>
  </si>
  <si>
    <t>Обувь зимняя(девочковая)</t>
  </si>
  <si>
    <t>Обувь зимняя (мальчковые)</t>
  </si>
  <si>
    <t>Обувь весенняя(девочковая)</t>
  </si>
  <si>
    <t>Обувь весенняя(мальчковая)</t>
  </si>
  <si>
    <t>Куртка весенняя(мальчковая)</t>
  </si>
  <si>
    <t>Зимняя шапка (девочковая)</t>
  </si>
  <si>
    <t>пара</t>
  </si>
  <si>
    <t>Шоры (девочковые)</t>
  </si>
  <si>
    <t>29.71.212</t>
  </si>
  <si>
    <t>июль</t>
  </si>
  <si>
    <t>май</t>
  </si>
  <si>
    <t>18.24.220</t>
  </si>
  <si>
    <t>Спортивные костюмы, лыжные костюмы, купальные костюмы; прочие  одежда, кроме трикотажной</t>
  </si>
  <si>
    <t>18.23.251</t>
  </si>
  <si>
    <t>Бустгалтер</t>
  </si>
  <si>
    <t>18.23.310</t>
  </si>
  <si>
    <t>Футболки, теннистки, майки, фуфайки, трикотажные</t>
  </si>
  <si>
    <t>18.22.354</t>
  </si>
  <si>
    <t>Женские или для девочек шорты</t>
  </si>
  <si>
    <t>18.22.243</t>
  </si>
  <si>
    <t>Мужские или для мальчиков бриджи и шорты</t>
  </si>
  <si>
    <t>Мужские или для мальчиков кальсоны, трусы, пижамы, халаты и аналогичные изделия, трикотажные</t>
  </si>
  <si>
    <t>18.23.120</t>
  </si>
  <si>
    <t>18.23.140</t>
  </si>
  <si>
    <t>Женские или для девочек комбинации, нижнии юбки, трусы, панталоны, ночные рубашки, халаты и аналогичные изделия из трикотажа</t>
  </si>
  <si>
    <t>18.24.130</t>
  </si>
  <si>
    <t>Перчатки, рукавицы (варежки) и минетки, трикотажные</t>
  </si>
  <si>
    <t>17.72.120</t>
  </si>
  <si>
    <t>Трикотажные джемперы, полуверы, кардиганы, жилеты и аналогичные изделия  для женщин и девочек из шерстяной пряжи или пряжи тонкого волоса животных</t>
  </si>
  <si>
    <t>17.72.110</t>
  </si>
  <si>
    <t>Трикотажные джемперы, полуверы, кардиганы, жилеты и аналогичные изделия  для мужчин  и мальчиков из шерстяной пряжи или пряжи тонкого волоса животных</t>
  </si>
  <si>
    <t>17.71.210</t>
  </si>
  <si>
    <t>Мужские  трикотажные чулочно-носочные изделия из шерстяной и смешанной пряжи</t>
  </si>
  <si>
    <t>17.71.220</t>
  </si>
  <si>
    <t>Женские  трикотажные чулочно-носочные изделия из шерстяной и смешанной пряжи</t>
  </si>
  <si>
    <t>Носки мужские</t>
  </si>
  <si>
    <t xml:space="preserve">Носки женские </t>
  </si>
  <si>
    <t xml:space="preserve">Гамаши  женские </t>
  </si>
  <si>
    <t>Гамаши мужские</t>
  </si>
  <si>
    <t>18.24.425</t>
  </si>
  <si>
    <t>18.24.426</t>
  </si>
  <si>
    <t>Мужские или для мальчиков фуражки и кепи  (швейные)</t>
  </si>
  <si>
    <t>18.22.241</t>
  </si>
  <si>
    <t>Мужские или для мальчиков брюки</t>
  </si>
  <si>
    <t>18.22.351</t>
  </si>
  <si>
    <t>Женские или для девочек брюки и бриджи</t>
  </si>
  <si>
    <t>18.22.121</t>
  </si>
  <si>
    <t>Мужские или для мальчиков костюмы, трикотажные</t>
  </si>
  <si>
    <t>18.22.141</t>
  </si>
  <si>
    <t>Женские или для девочек  костюмы, трикотажные</t>
  </si>
  <si>
    <t>18.23.110</t>
  </si>
  <si>
    <t>Мужские или для мальчиков рубашки, трикотажные</t>
  </si>
  <si>
    <t>18.23.130</t>
  </si>
  <si>
    <t>Женские или для девочек блузки, рубашки и батники, трикотажные</t>
  </si>
  <si>
    <t>18.22.211</t>
  </si>
  <si>
    <t>Мужские или для мальчиков теплые куртки (включая лыжные)</t>
  </si>
  <si>
    <t>18.22..313</t>
  </si>
  <si>
    <t>Женские или для девочек  теплые куртки (включая лыжные)</t>
  </si>
  <si>
    <t>18.22.210</t>
  </si>
  <si>
    <t>Мужские или для мальчиков пальто, куртки , плащи, плащи с капюшоном, анораки, ветровки, штормовки и аналогичнве изделия</t>
  </si>
  <si>
    <t>18.24.141</t>
  </si>
  <si>
    <t xml:space="preserve">Шали, шарфы, платки, кашне, мантиьи, вуали, вуалетки и аналогичные изделия , трикотажные </t>
  </si>
  <si>
    <t xml:space="preserve">Сланцы  женские </t>
  </si>
  <si>
    <t>Сланцы мужские</t>
  </si>
  <si>
    <t>19.30.131</t>
  </si>
  <si>
    <t>19.30.132</t>
  </si>
  <si>
    <t>Мужские и для мальчиков сандалии, сандалеты, открытые туфли на подошве и сверхом из резины или пластмассы (включая обувь с верхом из ремешков или полосок, шлепанцы)</t>
  </si>
  <si>
    <t>Женские и для девочек  сандалии, сандалеты, открытые туфли на подошве и сверхом из резины или пластмассы (включая обувь с верхом из ремешков или полосок, шлепанцы)</t>
  </si>
  <si>
    <t>19.30.181</t>
  </si>
  <si>
    <t>Комнатные туфли и прочая домашняя обувь ( включая туфли для танцев, комнатные тапочки, домашнии туфли без задников) с верхом из текстильных материалов, войлока или фетра на подошве из резины или пластмассы</t>
  </si>
  <si>
    <t>19.30.234</t>
  </si>
  <si>
    <t>Женская и для девочек спортивная обувь на подошве из резины, пластмассы или кожи и с верхом из юфтевых кож (кроме лыжных ботинок, беговой лыжной обуви, ботинок для сноуборда)</t>
  </si>
  <si>
    <t>19.30.233</t>
  </si>
  <si>
    <t>Мужская и для мальчиков спортивная обувь на подошве из резины, пластмассы или кожи и с верхом из юфтевых кож (кроме лыжных ботинок, беговой лыжной обуви, ботинок для сноуборда)</t>
  </si>
  <si>
    <t>19.30.158</t>
  </si>
  <si>
    <t>Мужские  и для мальчиков сандалеты с верхом из кожи на подошве из резины, пластмассы и кожи  ( включая сандалеты с верхом из ремешков или полосок, шлепанцы</t>
  </si>
  <si>
    <t>19.30.161</t>
  </si>
  <si>
    <t>Женские и для девочек босоножки, открытые туфли с верхом из кожи на подошве из резины, пластмассы, кожи ( включая босоножки  с верхом из ремешков или полосок, шлепанцы</t>
  </si>
  <si>
    <t>18.30.153</t>
  </si>
  <si>
    <t>19.30.151</t>
  </si>
  <si>
    <t xml:space="preserve">Женская (размеры 21,5 - 28,5) и для девочек (размеры 21,5 - 24,0) уличная обувь с верхом из юфтевых кож на подошве из резины, пластмассы, кожи (включая сапожки, ботинки и туфли; кроме водонепроницаемой обуви, обуви с защитным металлическим подноском) </t>
  </si>
  <si>
    <t xml:space="preserve">Мужская (размеры 24,0 - 30,5) и для мальчиков (размеры 23,5 - 26,0) уличная обувь с верхом из юфтевых кож на подошве из резины, пластмассы, кожи (включая ботинки, сапоги и туфли; кроме водонепроницаемой обуви, обуви с защитным металлическим подноском) </t>
  </si>
  <si>
    <t>Сметана</t>
  </si>
  <si>
    <t xml:space="preserve">томатная паста </t>
  </si>
  <si>
    <t xml:space="preserve">Сандали  мужские </t>
  </si>
  <si>
    <t>Годовой план государственных закупок товаров, работ и услуг на 2009 г.</t>
  </si>
  <si>
    <t>Женские или для  девочек  фуражки и кепи  (швейные)</t>
  </si>
  <si>
    <t>Полностью автоматические бытовые стиральные машины  емкостью  более 6 кг  сухого белья ( включая машины, оснащенные отжимным устройством)</t>
  </si>
  <si>
    <t>По ГУ Профессиональный лицей № 25 Успенского района  ( Детский дом семейного типа с.Успенка)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</si>
</sst>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i/>
      <sz val="8"/>
      <color indexed="10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rgb="FFFF0000"/>
      <name val="Calibri"/>
      <family val="2"/>
    </font>
    <font>
      <b/>
      <sz val="9"/>
      <color rgb="FFFF0000"/>
      <name val="Calibri"/>
      <family val="2"/>
    </font>
    <font>
      <i/>
      <sz val="9"/>
      <color rgb="FFFF0000"/>
      <name val="Calibri"/>
      <family val="2"/>
    </font>
    <font>
      <i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47" fillId="0" borderId="0" xfId="0" applyNumberFormat="1" applyFont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164" fontId="50" fillId="0" borderId="0" xfId="0" applyNumberFormat="1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7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47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1" fontId="51" fillId="0" borderId="10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15" fillId="34" borderId="10" xfId="0" applyFont="1" applyFill="1" applyBorder="1" applyAlignment="1">
      <alignment vertical="center" wrapText="1"/>
    </xf>
    <xf numFmtId="1" fontId="51" fillId="34" borderId="10" xfId="0" applyNumberFormat="1" applyFont="1" applyFill="1" applyBorder="1" applyAlignment="1">
      <alignment vertical="center" wrapText="1"/>
    </xf>
    <xf numFmtId="0" fontId="51" fillId="34" borderId="0" xfId="0" applyFont="1" applyFill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vertical="center" wrapText="1"/>
    </xf>
    <xf numFmtId="2" fontId="51" fillId="34" borderId="10" xfId="0" applyNumberFormat="1" applyFont="1" applyFill="1" applyBorder="1" applyAlignment="1">
      <alignment vertical="center" wrapText="1"/>
    </xf>
    <xf numFmtId="1" fontId="8" fillId="34" borderId="10" xfId="0" applyNumberFormat="1" applyFont="1" applyFill="1" applyBorder="1" applyAlignment="1">
      <alignment vertical="center" wrapText="1"/>
    </xf>
    <xf numFmtId="1" fontId="51" fillId="33" borderId="10" xfId="0" applyNumberFormat="1" applyFont="1" applyFill="1" applyBorder="1" applyAlignment="1">
      <alignment vertical="center" wrapText="1"/>
    </xf>
    <xf numFmtId="9" fontId="51" fillId="0" borderId="10" xfId="0" applyNumberFormat="1" applyFont="1" applyBorder="1" applyAlignment="1">
      <alignment vertical="center" wrapText="1"/>
    </xf>
    <xf numFmtId="164" fontId="51" fillId="0" borderId="0" xfId="0" applyNumberFormat="1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zoomScalePageLayoutView="0" workbookViewId="0" topLeftCell="A1">
      <selection activeCell="E218" sqref="E218:F218"/>
    </sheetView>
  </sheetViews>
  <sheetFormatPr defaultColWidth="9.140625" defaultRowHeight="15"/>
  <cols>
    <col min="1" max="1" width="3.28125" style="3" customWidth="1"/>
    <col min="2" max="2" width="23.00390625" style="3" customWidth="1"/>
    <col min="3" max="3" width="6.7109375" style="3" customWidth="1"/>
    <col min="4" max="4" width="23.7109375" style="3" customWidth="1"/>
    <col min="5" max="5" width="8.28125" style="3" customWidth="1"/>
    <col min="6" max="6" width="25.8515625" style="24" customWidth="1"/>
    <col min="7" max="7" width="8.57421875" style="3" customWidth="1"/>
    <col min="8" max="8" width="6.7109375" style="3" customWidth="1"/>
    <col min="9" max="10" width="8.57421875" style="3" customWidth="1"/>
    <col min="11" max="11" width="9.7109375" style="3" customWidth="1"/>
    <col min="12" max="12" width="10.140625" style="3" customWidth="1"/>
    <col min="13" max="13" width="12.28125" style="24" customWidth="1"/>
    <col min="14" max="14" width="7.421875" style="3" customWidth="1"/>
    <col min="15" max="16384" width="9.140625" style="3" customWidth="1"/>
  </cols>
  <sheetData>
    <row r="1" spans="1:14" s="2" customFormat="1" ht="84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21" t="s">
        <v>5</v>
      </c>
      <c r="G1" s="1" t="s">
        <v>6</v>
      </c>
      <c r="H1" s="1" t="s">
        <v>7</v>
      </c>
      <c r="I1" s="1" t="s">
        <v>8</v>
      </c>
      <c r="J1" s="1" t="s">
        <v>12</v>
      </c>
      <c r="K1" s="1" t="s">
        <v>13</v>
      </c>
      <c r="L1" s="1" t="s">
        <v>9</v>
      </c>
      <c r="M1" s="21" t="s">
        <v>10</v>
      </c>
      <c r="N1" s="1" t="s">
        <v>11</v>
      </c>
    </row>
    <row r="2" spans="1:14" s="20" customFormat="1" ht="41.25" customHeight="1">
      <c r="A2" s="30">
        <v>1</v>
      </c>
      <c r="B2" s="30" t="s">
        <v>14</v>
      </c>
      <c r="C2" s="30"/>
      <c r="D2" s="30" t="s">
        <v>14</v>
      </c>
      <c r="E2" s="30" t="s">
        <v>361</v>
      </c>
      <c r="F2" s="31" t="s">
        <v>362</v>
      </c>
      <c r="G2" s="30" t="s">
        <v>365</v>
      </c>
      <c r="H2" s="30"/>
      <c r="I2" s="30">
        <v>9</v>
      </c>
      <c r="J2" s="30">
        <v>15300</v>
      </c>
      <c r="K2" s="32">
        <v>138</v>
      </c>
      <c r="L2" s="31" t="s">
        <v>16</v>
      </c>
      <c r="M2" s="31" t="s">
        <v>17</v>
      </c>
      <c r="N2" s="30"/>
    </row>
    <row r="3" spans="1:14" s="20" customFormat="1" ht="33.75">
      <c r="A3" s="30">
        <v>2</v>
      </c>
      <c r="B3" s="30" t="s">
        <v>15</v>
      </c>
      <c r="C3" s="30"/>
      <c r="D3" s="30" t="s">
        <v>15</v>
      </c>
      <c r="E3" s="30" t="s">
        <v>363</v>
      </c>
      <c r="F3" s="31" t="s">
        <v>364</v>
      </c>
      <c r="G3" s="30" t="s">
        <v>365</v>
      </c>
      <c r="H3" s="30"/>
      <c r="I3" s="30">
        <v>1</v>
      </c>
      <c r="J3" s="30">
        <v>21000</v>
      </c>
      <c r="K3" s="32">
        <v>21</v>
      </c>
      <c r="L3" s="31" t="s">
        <v>16</v>
      </c>
      <c r="M3" s="31" t="s">
        <v>17</v>
      </c>
      <c r="N3" s="30"/>
    </row>
    <row r="4" spans="2:13" s="2" customFormat="1" ht="24">
      <c r="B4" s="6" t="s">
        <v>69</v>
      </c>
      <c r="F4" s="22"/>
      <c r="K4" s="6">
        <v>5054</v>
      </c>
      <c r="L4" s="22"/>
      <c r="M4" s="22"/>
    </row>
    <row r="5" spans="1:14" s="2" customFormat="1" ht="42" customHeight="1">
      <c r="A5" s="1">
        <v>3</v>
      </c>
      <c r="B5" s="7" t="s">
        <v>18</v>
      </c>
      <c r="C5" s="1" t="s">
        <v>68</v>
      </c>
      <c r="D5" s="7" t="s">
        <v>18</v>
      </c>
      <c r="E5" s="1" t="s">
        <v>654</v>
      </c>
      <c r="F5" s="21" t="s">
        <v>655</v>
      </c>
      <c r="G5" s="1"/>
      <c r="H5" s="8" t="s">
        <v>62</v>
      </c>
      <c r="I5" s="1">
        <f>Лист3!G1</f>
        <v>300</v>
      </c>
      <c r="J5" s="1">
        <f>Лист3!D1</f>
        <v>0</v>
      </c>
      <c r="K5" s="1">
        <f>(I5*J5)/1000</f>
        <v>0</v>
      </c>
      <c r="L5" s="21" t="s">
        <v>198</v>
      </c>
      <c r="M5" s="21" t="s">
        <v>17</v>
      </c>
      <c r="N5" s="1"/>
    </row>
    <row r="6" spans="1:14" s="2" customFormat="1" ht="33.75">
      <c r="A6" s="1">
        <v>4</v>
      </c>
      <c r="B6" s="8" t="s">
        <v>19</v>
      </c>
      <c r="C6" s="1" t="s">
        <v>68</v>
      </c>
      <c r="D6" s="8" t="s">
        <v>19</v>
      </c>
      <c r="E6" s="1" t="s">
        <v>356</v>
      </c>
      <c r="F6" s="21" t="s">
        <v>357</v>
      </c>
      <c r="G6" s="1" t="s">
        <v>358</v>
      </c>
      <c r="H6" s="8" t="s">
        <v>63</v>
      </c>
      <c r="I6" s="1">
        <f>Лист3!G2</f>
        <v>3000</v>
      </c>
      <c r="J6" s="1">
        <f>Лист3!D2</f>
        <v>0</v>
      </c>
      <c r="K6" s="1">
        <f aca="true" t="shared" si="0" ref="K6:K50">(I6*J6)/1000</f>
        <v>0</v>
      </c>
      <c r="L6" s="21" t="s">
        <v>198</v>
      </c>
      <c r="M6" s="21" t="s">
        <v>136</v>
      </c>
      <c r="N6" s="1"/>
    </row>
    <row r="7" spans="1:14" s="2" customFormat="1" ht="33.75">
      <c r="A7" s="1">
        <v>5</v>
      </c>
      <c r="B7" s="8" t="s">
        <v>20</v>
      </c>
      <c r="C7" s="1" t="s">
        <v>68</v>
      </c>
      <c r="D7" s="8" t="s">
        <v>20</v>
      </c>
      <c r="E7" s="1" t="s">
        <v>359</v>
      </c>
      <c r="F7" s="21" t="s">
        <v>360</v>
      </c>
      <c r="G7" s="1" t="s">
        <v>358</v>
      </c>
      <c r="H7" s="8" t="s">
        <v>64</v>
      </c>
      <c r="I7" s="1">
        <f>Лист3!G3</f>
        <v>400</v>
      </c>
      <c r="J7" s="1">
        <f>Лист3!D3</f>
        <v>165</v>
      </c>
      <c r="K7" s="1">
        <f t="shared" si="0"/>
        <v>66</v>
      </c>
      <c r="L7" s="21" t="s">
        <v>198</v>
      </c>
      <c r="M7" s="21" t="s">
        <v>137</v>
      </c>
      <c r="N7" s="1"/>
    </row>
    <row r="8" spans="1:14" s="2" customFormat="1" ht="33.75">
      <c r="A8" s="1">
        <v>6</v>
      </c>
      <c r="B8" s="1" t="s">
        <v>21</v>
      </c>
      <c r="C8" s="1" t="s">
        <v>68</v>
      </c>
      <c r="D8" s="1" t="s">
        <v>21</v>
      </c>
      <c r="E8" s="1" t="s">
        <v>366</v>
      </c>
      <c r="F8" s="21" t="s">
        <v>21</v>
      </c>
      <c r="G8" s="1" t="s">
        <v>358</v>
      </c>
      <c r="H8" s="8" t="s">
        <v>64</v>
      </c>
      <c r="I8" s="1">
        <f>Лист3!G4</f>
        <v>500</v>
      </c>
      <c r="J8" s="1">
        <f>Лист3!D4</f>
        <v>17</v>
      </c>
      <c r="K8" s="1">
        <f t="shared" si="0"/>
        <v>8.5</v>
      </c>
      <c r="L8" s="21" t="s">
        <v>198</v>
      </c>
      <c r="M8" s="21" t="s">
        <v>138</v>
      </c>
      <c r="N8" s="1"/>
    </row>
    <row r="9" spans="1:14" s="2" customFormat="1" ht="33.75">
      <c r="A9" s="1">
        <v>7</v>
      </c>
      <c r="B9" s="8" t="s">
        <v>22</v>
      </c>
      <c r="C9" s="1" t="s">
        <v>68</v>
      </c>
      <c r="D9" s="8" t="s">
        <v>22</v>
      </c>
      <c r="E9" s="1" t="s">
        <v>369</v>
      </c>
      <c r="F9" s="21" t="s">
        <v>370</v>
      </c>
      <c r="G9" s="1" t="s">
        <v>358</v>
      </c>
      <c r="H9" s="8" t="s">
        <v>64</v>
      </c>
      <c r="I9" s="1">
        <f>Лист3!G5</f>
        <v>200</v>
      </c>
      <c r="J9" s="1">
        <f>Лист3!D5</f>
        <v>100</v>
      </c>
      <c r="K9" s="1">
        <f t="shared" si="0"/>
        <v>20</v>
      </c>
      <c r="L9" s="21" t="s">
        <v>198</v>
      </c>
      <c r="M9" s="21" t="s">
        <v>139</v>
      </c>
      <c r="N9" s="1"/>
    </row>
    <row r="10" spans="1:14" s="2" customFormat="1" ht="33.75">
      <c r="A10" s="1">
        <v>8</v>
      </c>
      <c r="B10" s="8" t="s">
        <v>23</v>
      </c>
      <c r="C10" s="1" t="s">
        <v>68</v>
      </c>
      <c r="D10" s="8" t="s">
        <v>23</v>
      </c>
      <c r="E10" s="1" t="s">
        <v>371</v>
      </c>
      <c r="F10" s="21" t="s">
        <v>23</v>
      </c>
      <c r="G10" s="1" t="s">
        <v>358</v>
      </c>
      <c r="H10" s="8" t="s">
        <v>64</v>
      </c>
      <c r="I10" s="1">
        <f>Лист3!G6</f>
        <v>400</v>
      </c>
      <c r="J10" s="1">
        <f>Лист3!D6</f>
        <v>95</v>
      </c>
      <c r="K10" s="1">
        <f t="shared" si="0"/>
        <v>38</v>
      </c>
      <c r="L10" s="21" t="s">
        <v>198</v>
      </c>
      <c r="M10" s="21" t="s">
        <v>140</v>
      </c>
      <c r="N10" s="1"/>
    </row>
    <row r="11" spans="1:14" s="2" customFormat="1" ht="33.75">
      <c r="A11" s="1">
        <v>9</v>
      </c>
      <c r="B11" s="1" t="s">
        <v>24</v>
      </c>
      <c r="C11" s="1" t="s">
        <v>68</v>
      </c>
      <c r="D11" s="1" t="s">
        <v>24</v>
      </c>
      <c r="E11" s="1" t="s">
        <v>372</v>
      </c>
      <c r="F11" s="21" t="s">
        <v>373</v>
      </c>
      <c r="G11" s="1" t="s">
        <v>358</v>
      </c>
      <c r="H11" s="8" t="s">
        <v>64</v>
      </c>
      <c r="I11" s="1">
        <f>Лист3!G7</f>
        <v>4900</v>
      </c>
      <c r="J11" s="1">
        <f>Лист3!D7</f>
        <v>400</v>
      </c>
      <c r="K11" s="1">
        <f t="shared" si="0"/>
        <v>1960</v>
      </c>
      <c r="L11" s="21" t="s">
        <v>198</v>
      </c>
      <c r="M11" s="21" t="s">
        <v>141</v>
      </c>
      <c r="N11" s="1"/>
    </row>
    <row r="12" spans="1:14" s="2" customFormat="1" ht="33.75">
      <c r="A12" s="1">
        <v>10</v>
      </c>
      <c r="B12" s="7" t="s">
        <v>25</v>
      </c>
      <c r="C12" s="1" t="s">
        <v>68</v>
      </c>
      <c r="D12" s="7" t="s">
        <v>25</v>
      </c>
      <c r="E12" s="1" t="s">
        <v>374</v>
      </c>
      <c r="F12" s="21" t="s">
        <v>375</v>
      </c>
      <c r="G12" s="1" t="s">
        <v>358</v>
      </c>
      <c r="H12" s="8" t="s">
        <v>62</v>
      </c>
      <c r="I12" s="1">
        <f>Лист3!G8</f>
        <v>300</v>
      </c>
      <c r="J12" s="1">
        <f>Лист3!D8</f>
        <v>50</v>
      </c>
      <c r="K12" s="1">
        <f t="shared" si="0"/>
        <v>15</v>
      </c>
      <c r="L12" s="21" t="s">
        <v>198</v>
      </c>
      <c r="M12" s="21" t="s">
        <v>142</v>
      </c>
      <c r="N12" s="1"/>
    </row>
    <row r="13" spans="1:14" s="2" customFormat="1" ht="33.75">
      <c r="A13" s="1">
        <v>11</v>
      </c>
      <c r="B13" s="8" t="s">
        <v>26</v>
      </c>
      <c r="C13" s="1" t="s">
        <v>68</v>
      </c>
      <c r="D13" s="8" t="s">
        <v>26</v>
      </c>
      <c r="E13" s="1" t="s">
        <v>419</v>
      </c>
      <c r="F13" s="21" t="s">
        <v>420</v>
      </c>
      <c r="G13" s="1" t="s">
        <v>358</v>
      </c>
      <c r="H13" s="8" t="s">
        <v>65</v>
      </c>
      <c r="I13" s="1">
        <f>Лист3!G9</f>
        <v>100</v>
      </c>
      <c r="J13" s="1">
        <f>Лист3!D9</f>
        <v>65</v>
      </c>
      <c r="K13" s="1">
        <f t="shared" si="0"/>
        <v>6.5</v>
      </c>
      <c r="L13" s="21" t="s">
        <v>198</v>
      </c>
      <c r="M13" s="21" t="s">
        <v>143</v>
      </c>
      <c r="N13" s="1"/>
    </row>
    <row r="14" spans="1:14" s="2" customFormat="1" ht="33.75">
      <c r="A14" s="1">
        <v>12</v>
      </c>
      <c r="B14" s="8" t="s">
        <v>27</v>
      </c>
      <c r="C14" s="1" t="s">
        <v>68</v>
      </c>
      <c r="D14" s="8" t="s">
        <v>27</v>
      </c>
      <c r="E14" s="1" t="s">
        <v>376</v>
      </c>
      <c r="F14" s="21" t="s">
        <v>377</v>
      </c>
      <c r="G14" s="1" t="s">
        <v>358</v>
      </c>
      <c r="H14" s="8" t="s">
        <v>64</v>
      </c>
      <c r="I14" s="1">
        <f>Лист3!G10</f>
        <v>300</v>
      </c>
      <c r="J14" s="1">
        <f>Лист3!D10</f>
        <v>100</v>
      </c>
      <c r="K14" s="1">
        <f t="shared" si="0"/>
        <v>30</v>
      </c>
      <c r="L14" s="21" t="s">
        <v>198</v>
      </c>
      <c r="M14" s="21" t="s">
        <v>144</v>
      </c>
      <c r="N14" s="1"/>
    </row>
    <row r="15" spans="1:14" s="2" customFormat="1" ht="33.75">
      <c r="A15" s="1">
        <v>13</v>
      </c>
      <c r="B15" s="9" t="s">
        <v>28</v>
      </c>
      <c r="C15" s="1" t="s">
        <v>68</v>
      </c>
      <c r="D15" s="9" t="s">
        <v>28</v>
      </c>
      <c r="E15" s="1" t="s">
        <v>378</v>
      </c>
      <c r="F15" s="21" t="s">
        <v>379</v>
      </c>
      <c r="G15" s="1" t="s">
        <v>358</v>
      </c>
      <c r="H15" s="8" t="s">
        <v>64</v>
      </c>
      <c r="I15" s="1">
        <f>Лист3!G11</f>
        <v>100</v>
      </c>
      <c r="J15" s="1">
        <f>Лист3!D11</f>
        <v>80</v>
      </c>
      <c r="K15" s="1">
        <f t="shared" si="0"/>
        <v>8</v>
      </c>
      <c r="L15" s="21" t="s">
        <v>198</v>
      </c>
      <c r="M15" s="21" t="s">
        <v>145</v>
      </c>
      <c r="N15" s="1"/>
    </row>
    <row r="16" spans="1:14" s="2" customFormat="1" ht="33.75">
      <c r="A16" s="1">
        <v>14</v>
      </c>
      <c r="B16" s="7" t="s">
        <v>29</v>
      </c>
      <c r="C16" s="1" t="s">
        <v>68</v>
      </c>
      <c r="D16" s="7" t="s">
        <v>29</v>
      </c>
      <c r="E16" s="1" t="s">
        <v>368</v>
      </c>
      <c r="F16" s="21" t="s">
        <v>395</v>
      </c>
      <c r="G16" s="1" t="s">
        <v>358</v>
      </c>
      <c r="H16" s="8" t="s">
        <v>64</v>
      </c>
      <c r="I16" s="1">
        <f>Лист3!G12</f>
        <v>500</v>
      </c>
      <c r="J16" s="1">
        <f>Лист3!D12</f>
        <v>220</v>
      </c>
      <c r="K16" s="1">
        <f t="shared" si="0"/>
        <v>110</v>
      </c>
      <c r="L16" s="21" t="s">
        <v>198</v>
      </c>
      <c r="M16" s="21" t="s">
        <v>146</v>
      </c>
      <c r="N16" s="1"/>
    </row>
    <row r="17" spans="1:14" s="2" customFormat="1" ht="33.75">
      <c r="A17" s="1">
        <v>15</v>
      </c>
      <c r="B17" s="8" t="s">
        <v>30</v>
      </c>
      <c r="C17" s="1" t="s">
        <v>68</v>
      </c>
      <c r="D17" s="8" t="s">
        <v>30</v>
      </c>
      <c r="E17" s="1" t="s">
        <v>393</v>
      </c>
      <c r="F17" s="21" t="s">
        <v>395</v>
      </c>
      <c r="G17" s="1" t="s">
        <v>358</v>
      </c>
      <c r="H17" s="8" t="s">
        <v>64</v>
      </c>
      <c r="I17" s="1">
        <f>Лист3!G13</f>
        <v>250</v>
      </c>
      <c r="J17" s="1">
        <f>Лист3!D13</f>
        <v>400</v>
      </c>
      <c r="K17" s="1">
        <f t="shared" si="0"/>
        <v>100</v>
      </c>
      <c r="L17" s="21" t="s">
        <v>198</v>
      </c>
      <c r="M17" s="21" t="s">
        <v>147</v>
      </c>
      <c r="N17" s="1"/>
    </row>
    <row r="18" spans="1:14" s="2" customFormat="1" ht="33.75">
      <c r="A18" s="1">
        <v>16</v>
      </c>
      <c r="B18" s="8" t="s">
        <v>31</v>
      </c>
      <c r="C18" s="1" t="s">
        <v>68</v>
      </c>
      <c r="D18" s="8" t="s">
        <v>31</v>
      </c>
      <c r="E18" s="1" t="s">
        <v>394</v>
      </c>
      <c r="F18" s="21" t="s">
        <v>395</v>
      </c>
      <c r="G18" s="1" t="s">
        <v>358</v>
      </c>
      <c r="H18" s="8" t="s">
        <v>64</v>
      </c>
      <c r="I18" s="1">
        <f>Лист3!G14</f>
        <v>250</v>
      </c>
      <c r="J18" s="1">
        <f>Лист3!D14</f>
        <v>100</v>
      </c>
      <c r="K18" s="1">
        <f t="shared" si="0"/>
        <v>25</v>
      </c>
      <c r="L18" s="21" t="s">
        <v>198</v>
      </c>
      <c r="M18" s="21" t="s">
        <v>148</v>
      </c>
      <c r="N18" s="1"/>
    </row>
    <row r="19" spans="1:14" s="2" customFormat="1" ht="33.75">
      <c r="A19" s="1">
        <v>17</v>
      </c>
      <c r="B19" s="8" t="s">
        <v>32</v>
      </c>
      <c r="C19" s="1" t="s">
        <v>68</v>
      </c>
      <c r="D19" s="8" t="s">
        <v>32</v>
      </c>
      <c r="E19" s="1" t="s">
        <v>380</v>
      </c>
      <c r="F19" s="21" t="s">
        <v>381</v>
      </c>
      <c r="G19" s="1" t="s">
        <v>358</v>
      </c>
      <c r="H19" s="8" t="s">
        <v>66</v>
      </c>
      <c r="I19" s="1">
        <f>Лист3!G15</f>
        <v>300</v>
      </c>
      <c r="J19" s="1">
        <f>Лист3!D15</f>
        <v>82</v>
      </c>
      <c r="K19" s="1">
        <f t="shared" si="0"/>
        <v>24.6</v>
      </c>
      <c r="L19" s="21" t="s">
        <v>198</v>
      </c>
      <c r="M19" s="21" t="s">
        <v>149</v>
      </c>
      <c r="N19" s="1"/>
    </row>
    <row r="20" spans="1:14" s="2" customFormat="1" ht="33.75">
      <c r="A20" s="1">
        <v>18</v>
      </c>
      <c r="B20" s="8" t="s">
        <v>33</v>
      </c>
      <c r="C20" s="1" t="s">
        <v>68</v>
      </c>
      <c r="D20" s="8" t="s">
        <v>33</v>
      </c>
      <c r="E20" s="1" t="s">
        <v>382</v>
      </c>
      <c r="F20" s="21" t="s">
        <v>383</v>
      </c>
      <c r="G20" s="1" t="s">
        <v>358</v>
      </c>
      <c r="H20" s="8" t="s">
        <v>64</v>
      </c>
      <c r="I20" s="1">
        <f>Лист3!G16</f>
        <v>330</v>
      </c>
      <c r="J20" s="1">
        <f>Лист3!D16</f>
        <v>90</v>
      </c>
      <c r="K20" s="1">
        <f t="shared" si="0"/>
        <v>29.7</v>
      </c>
      <c r="L20" s="21" t="s">
        <v>198</v>
      </c>
      <c r="M20" s="21" t="s">
        <v>150</v>
      </c>
      <c r="N20" s="1"/>
    </row>
    <row r="21" spans="1:14" s="2" customFormat="1" ht="33.75">
      <c r="A21" s="1">
        <v>19</v>
      </c>
      <c r="B21" s="8" t="s">
        <v>34</v>
      </c>
      <c r="C21" s="1" t="s">
        <v>68</v>
      </c>
      <c r="D21" s="8" t="s">
        <v>34</v>
      </c>
      <c r="E21" s="1" t="s">
        <v>423</v>
      </c>
      <c r="F21" s="21" t="s">
        <v>424</v>
      </c>
      <c r="G21" s="1" t="s">
        <v>358</v>
      </c>
      <c r="H21" s="8" t="s">
        <v>64</v>
      </c>
      <c r="I21" s="1">
        <f>Лист3!G17</f>
        <v>200</v>
      </c>
      <c r="J21" s="1">
        <f>Лист3!D17</f>
        <v>25</v>
      </c>
      <c r="K21" s="1">
        <f t="shared" si="0"/>
        <v>5</v>
      </c>
      <c r="L21" s="21" t="s">
        <v>198</v>
      </c>
      <c r="M21" s="21" t="s">
        <v>151</v>
      </c>
      <c r="N21" s="1"/>
    </row>
    <row r="22" spans="1:14" s="2" customFormat="1" ht="33.75">
      <c r="A22" s="1">
        <v>20</v>
      </c>
      <c r="B22" s="7" t="s">
        <v>35</v>
      </c>
      <c r="C22" s="1" t="s">
        <v>68</v>
      </c>
      <c r="D22" s="7" t="s">
        <v>35</v>
      </c>
      <c r="E22" s="1"/>
      <c r="F22" s="21"/>
      <c r="G22" s="1" t="s">
        <v>358</v>
      </c>
      <c r="H22" s="8" t="s">
        <v>64</v>
      </c>
      <c r="I22" s="1">
        <f>Лист3!G18</f>
        <v>50</v>
      </c>
      <c r="J22" s="1">
        <f>Лист3!D18</f>
        <v>70</v>
      </c>
      <c r="K22" s="1">
        <f t="shared" si="0"/>
        <v>3.5</v>
      </c>
      <c r="L22" s="21" t="s">
        <v>198</v>
      </c>
      <c r="M22" s="21" t="s">
        <v>152</v>
      </c>
      <c r="N22" s="1"/>
    </row>
    <row r="23" spans="1:14" s="2" customFormat="1" ht="33.75">
      <c r="A23" s="1">
        <v>21</v>
      </c>
      <c r="B23" s="8" t="s">
        <v>36</v>
      </c>
      <c r="C23" s="1" t="s">
        <v>68</v>
      </c>
      <c r="D23" s="8" t="s">
        <v>36</v>
      </c>
      <c r="E23" s="1" t="s">
        <v>386</v>
      </c>
      <c r="F23" s="21" t="s">
        <v>36</v>
      </c>
      <c r="G23" s="1" t="s">
        <v>358</v>
      </c>
      <c r="H23" s="8" t="s">
        <v>64</v>
      </c>
      <c r="I23" s="1">
        <f>Лист3!G19</f>
        <v>60</v>
      </c>
      <c r="J23" s="1">
        <f>Лист3!D19</f>
        <v>300</v>
      </c>
      <c r="K23" s="1">
        <f t="shared" si="0"/>
        <v>18</v>
      </c>
      <c r="L23" s="21" t="s">
        <v>198</v>
      </c>
      <c r="M23" s="21" t="s">
        <v>153</v>
      </c>
      <c r="N23" s="1"/>
    </row>
    <row r="24" spans="1:14" s="2" customFormat="1" ht="33.75">
      <c r="A24" s="1">
        <v>22</v>
      </c>
      <c r="B24" s="7" t="s">
        <v>37</v>
      </c>
      <c r="C24" s="1" t="s">
        <v>68</v>
      </c>
      <c r="D24" s="7" t="s">
        <v>37</v>
      </c>
      <c r="E24" s="1" t="s">
        <v>389</v>
      </c>
      <c r="F24" s="21" t="s">
        <v>390</v>
      </c>
      <c r="G24" s="1" t="s">
        <v>358</v>
      </c>
      <c r="H24" s="8" t="s">
        <v>64</v>
      </c>
      <c r="I24" s="1">
        <f>Лист3!G20</f>
        <v>4400</v>
      </c>
      <c r="J24" s="1">
        <f>Лист3!D20</f>
        <v>200</v>
      </c>
      <c r="K24" s="1">
        <f t="shared" si="0"/>
        <v>880</v>
      </c>
      <c r="L24" s="21" t="s">
        <v>198</v>
      </c>
      <c r="M24" s="21" t="s">
        <v>154</v>
      </c>
      <c r="N24" s="1"/>
    </row>
    <row r="25" spans="1:14" s="2" customFormat="1" ht="33.75">
      <c r="A25" s="1">
        <v>23</v>
      </c>
      <c r="B25" s="1" t="s">
        <v>38</v>
      </c>
      <c r="C25" s="1" t="s">
        <v>68</v>
      </c>
      <c r="D25" s="1" t="s">
        <v>38</v>
      </c>
      <c r="E25" s="1" t="s">
        <v>372</v>
      </c>
      <c r="F25" s="21" t="s">
        <v>373</v>
      </c>
      <c r="G25" s="1" t="s">
        <v>358</v>
      </c>
      <c r="H25" s="8" t="s">
        <v>64</v>
      </c>
      <c r="I25" s="1">
        <f>Лист3!G21</f>
        <v>430</v>
      </c>
      <c r="J25" s="1">
        <f>Лист3!D21</f>
        <v>800</v>
      </c>
      <c r="K25" s="1">
        <f t="shared" si="0"/>
        <v>344</v>
      </c>
      <c r="L25" s="21" t="s">
        <v>198</v>
      </c>
      <c r="M25" s="21" t="s">
        <v>155</v>
      </c>
      <c r="N25" s="1"/>
    </row>
    <row r="26" spans="1:14" s="2" customFormat="1" ht="33.75">
      <c r="A26" s="1">
        <v>24</v>
      </c>
      <c r="B26" s="1" t="s">
        <v>39</v>
      </c>
      <c r="C26" s="1" t="s">
        <v>68</v>
      </c>
      <c r="D26" s="1" t="s">
        <v>39</v>
      </c>
      <c r="E26" s="1" t="s">
        <v>387</v>
      </c>
      <c r="F26" s="21" t="s">
        <v>388</v>
      </c>
      <c r="G26" s="1" t="s">
        <v>358</v>
      </c>
      <c r="H26" s="8" t="s">
        <v>64</v>
      </c>
      <c r="I26" s="1">
        <f>Лист3!G22</f>
        <v>250</v>
      </c>
      <c r="J26" s="1">
        <f>Лист3!D22</f>
        <v>520</v>
      </c>
      <c r="K26" s="1">
        <f t="shared" si="0"/>
        <v>130</v>
      </c>
      <c r="L26" s="21" t="s">
        <v>198</v>
      </c>
      <c r="M26" s="21" t="s">
        <v>156</v>
      </c>
      <c r="N26" s="1"/>
    </row>
    <row r="27" spans="1:14" s="2" customFormat="1" ht="33.75">
      <c r="A27" s="1">
        <v>25</v>
      </c>
      <c r="B27" s="8" t="s">
        <v>40</v>
      </c>
      <c r="C27" s="1" t="s">
        <v>68</v>
      </c>
      <c r="D27" s="8" t="s">
        <v>40</v>
      </c>
      <c r="E27" s="1" t="s">
        <v>391</v>
      </c>
      <c r="F27" s="21" t="s">
        <v>392</v>
      </c>
      <c r="G27" s="1" t="s">
        <v>358</v>
      </c>
      <c r="H27" s="8" t="s">
        <v>64</v>
      </c>
      <c r="I27" s="1">
        <f>Лист3!G23</f>
        <v>150</v>
      </c>
      <c r="J27" s="1">
        <f>Лист3!D23</f>
        <v>70</v>
      </c>
      <c r="K27" s="1">
        <f t="shared" si="0"/>
        <v>10.5</v>
      </c>
      <c r="L27" s="21" t="s">
        <v>198</v>
      </c>
      <c r="M27" s="21" t="s">
        <v>157</v>
      </c>
      <c r="N27" s="1"/>
    </row>
    <row r="28" spans="1:14" s="2" customFormat="1" ht="33.75">
      <c r="A28" s="1">
        <v>26</v>
      </c>
      <c r="B28" s="1" t="s">
        <v>41</v>
      </c>
      <c r="C28" s="1" t="s">
        <v>68</v>
      </c>
      <c r="D28" s="1" t="s">
        <v>41</v>
      </c>
      <c r="E28" s="1" t="s">
        <v>396</v>
      </c>
      <c r="F28" s="21" t="s">
        <v>397</v>
      </c>
      <c r="G28" s="1" t="s">
        <v>358</v>
      </c>
      <c r="H28" s="8" t="s">
        <v>66</v>
      </c>
      <c r="I28" s="1">
        <f>Лист3!G24</f>
        <v>150</v>
      </c>
      <c r="J28" s="1">
        <f>Лист3!D24</f>
        <v>70</v>
      </c>
      <c r="K28" s="1">
        <f t="shared" si="0"/>
        <v>10.5</v>
      </c>
      <c r="L28" s="21" t="s">
        <v>198</v>
      </c>
      <c r="M28" s="21" t="s">
        <v>158</v>
      </c>
      <c r="N28" s="1"/>
    </row>
    <row r="29" spans="1:14" s="2" customFormat="1" ht="33.75">
      <c r="A29" s="1">
        <v>27</v>
      </c>
      <c r="B29" s="8" t="s">
        <v>42</v>
      </c>
      <c r="C29" s="1" t="s">
        <v>68</v>
      </c>
      <c r="D29" s="8" t="s">
        <v>42</v>
      </c>
      <c r="E29" s="1" t="s">
        <v>380</v>
      </c>
      <c r="F29" s="21" t="s">
        <v>381</v>
      </c>
      <c r="G29" s="1" t="s">
        <v>358</v>
      </c>
      <c r="H29" s="8" t="s">
        <v>66</v>
      </c>
      <c r="I29" s="1">
        <f>Лист3!G25</f>
        <v>150</v>
      </c>
      <c r="J29" s="1">
        <f>Лист3!D25</f>
        <v>295</v>
      </c>
      <c r="K29" s="1">
        <f t="shared" si="0"/>
        <v>44.25</v>
      </c>
      <c r="L29" s="21" t="s">
        <v>198</v>
      </c>
      <c r="M29" s="21" t="s">
        <v>159</v>
      </c>
      <c r="N29" s="1"/>
    </row>
    <row r="30" spans="1:14" s="2" customFormat="1" ht="33.75">
      <c r="A30" s="1">
        <v>28</v>
      </c>
      <c r="B30" s="8" t="s">
        <v>43</v>
      </c>
      <c r="C30" s="1" t="s">
        <v>68</v>
      </c>
      <c r="D30" s="8" t="s">
        <v>43</v>
      </c>
      <c r="E30" s="1" t="s">
        <v>399</v>
      </c>
      <c r="F30" s="21" t="s">
        <v>400</v>
      </c>
      <c r="G30" s="1" t="s">
        <v>358</v>
      </c>
      <c r="H30" s="8" t="s">
        <v>64</v>
      </c>
      <c r="I30" s="1">
        <f>Лист3!G26</f>
        <v>100</v>
      </c>
      <c r="J30" s="1">
        <f>Лист3!D26</f>
        <v>25</v>
      </c>
      <c r="K30" s="1">
        <f t="shared" si="0"/>
        <v>2.5</v>
      </c>
      <c r="L30" s="21" t="s">
        <v>198</v>
      </c>
      <c r="M30" s="21" t="s">
        <v>160</v>
      </c>
      <c r="N30" s="1"/>
    </row>
    <row r="31" spans="1:14" s="2" customFormat="1" ht="33.75">
      <c r="A31" s="1">
        <v>29</v>
      </c>
      <c r="B31" s="8" t="s">
        <v>44</v>
      </c>
      <c r="C31" s="1" t="s">
        <v>68</v>
      </c>
      <c r="D31" s="8" t="s">
        <v>44</v>
      </c>
      <c r="E31" s="1" t="s">
        <v>380</v>
      </c>
      <c r="F31" s="21" t="s">
        <v>398</v>
      </c>
      <c r="G31" s="1" t="s">
        <v>358</v>
      </c>
      <c r="H31" s="8" t="s">
        <v>66</v>
      </c>
      <c r="I31" s="1">
        <f>Лист3!G27</f>
        <v>300</v>
      </c>
      <c r="J31" s="1">
        <f>Лист3!D27</f>
        <v>25</v>
      </c>
      <c r="K31" s="1">
        <f t="shared" si="0"/>
        <v>7.5</v>
      </c>
      <c r="L31" s="21" t="s">
        <v>198</v>
      </c>
      <c r="M31" s="21" t="s">
        <v>161</v>
      </c>
      <c r="N31" s="1"/>
    </row>
    <row r="32" spans="1:14" s="2" customFormat="1" ht="33.75">
      <c r="A32" s="1">
        <v>30</v>
      </c>
      <c r="B32" s="1" t="s">
        <v>45</v>
      </c>
      <c r="C32" s="1" t="s">
        <v>68</v>
      </c>
      <c r="D32" s="1" t="s">
        <v>45</v>
      </c>
      <c r="E32" s="1"/>
      <c r="F32" s="21"/>
      <c r="G32" s="1" t="s">
        <v>358</v>
      </c>
      <c r="H32" s="8" t="s">
        <v>64</v>
      </c>
      <c r="I32" s="1">
        <f>Лист3!G28</f>
        <v>80</v>
      </c>
      <c r="J32" s="1">
        <f>Лист3!D28</f>
        <v>220</v>
      </c>
      <c r="K32" s="1">
        <f t="shared" si="0"/>
        <v>17.6</v>
      </c>
      <c r="L32" s="21" t="s">
        <v>198</v>
      </c>
      <c r="M32" s="21" t="s">
        <v>162</v>
      </c>
      <c r="N32" s="1"/>
    </row>
    <row r="33" spans="1:14" s="2" customFormat="1" ht="33.75">
      <c r="A33" s="1">
        <v>31</v>
      </c>
      <c r="B33" s="8" t="s">
        <v>46</v>
      </c>
      <c r="C33" s="1" t="s">
        <v>68</v>
      </c>
      <c r="D33" s="8" t="s">
        <v>46</v>
      </c>
      <c r="E33" s="1" t="s">
        <v>384</v>
      </c>
      <c r="F33" s="21" t="s">
        <v>385</v>
      </c>
      <c r="G33" s="1" t="s">
        <v>358</v>
      </c>
      <c r="H33" s="8" t="s">
        <v>62</v>
      </c>
      <c r="I33" s="1">
        <f>Лист3!G29</f>
        <v>350</v>
      </c>
      <c r="J33" s="1">
        <f>Лист3!D29</f>
        <v>60</v>
      </c>
      <c r="K33" s="1">
        <f t="shared" si="0"/>
        <v>21</v>
      </c>
      <c r="L33" s="21" t="s">
        <v>198</v>
      </c>
      <c r="M33" s="21" t="s">
        <v>163</v>
      </c>
      <c r="N33" s="1"/>
    </row>
    <row r="34" spans="1:14" s="2" customFormat="1" ht="33.75">
      <c r="A34" s="1">
        <v>32</v>
      </c>
      <c r="B34" s="8" t="s">
        <v>47</v>
      </c>
      <c r="C34" s="1" t="s">
        <v>68</v>
      </c>
      <c r="D34" s="8" t="s">
        <v>47</v>
      </c>
      <c r="E34" s="1" t="s">
        <v>402</v>
      </c>
      <c r="F34" s="21" t="s">
        <v>401</v>
      </c>
      <c r="G34" s="1" t="s">
        <v>358</v>
      </c>
      <c r="H34" s="8" t="s">
        <v>64</v>
      </c>
      <c r="I34" s="1">
        <f>Лист3!G30</f>
        <v>500</v>
      </c>
      <c r="J34" s="1">
        <f>Лист3!D30</f>
        <v>200</v>
      </c>
      <c r="K34" s="1">
        <f t="shared" si="0"/>
        <v>100</v>
      </c>
      <c r="L34" s="21" t="s">
        <v>198</v>
      </c>
      <c r="M34" s="21" t="s">
        <v>164</v>
      </c>
      <c r="N34" s="1"/>
    </row>
    <row r="35" spans="1:14" s="2" customFormat="1" ht="33.75">
      <c r="A35" s="1">
        <v>33</v>
      </c>
      <c r="B35" s="8" t="s">
        <v>48</v>
      </c>
      <c r="C35" s="1" t="s">
        <v>68</v>
      </c>
      <c r="D35" s="8" t="s">
        <v>48</v>
      </c>
      <c r="E35" s="1" t="s">
        <v>359</v>
      </c>
      <c r="F35" s="21" t="s">
        <v>360</v>
      </c>
      <c r="G35" s="1" t="s">
        <v>358</v>
      </c>
      <c r="H35" s="8" t="s">
        <v>64</v>
      </c>
      <c r="I35" s="1">
        <f>Лист3!G31</f>
        <v>400</v>
      </c>
      <c r="J35" s="1">
        <f>Лист3!D31</f>
        <v>150</v>
      </c>
      <c r="K35" s="1">
        <f t="shared" si="0"/>
        <v>60</v>
      </c>
      <c r="L35" s="21" t="s">
        <v>198</v>
      </c>
      <c r="M35" s="21" t="s">
        <v>165</v>
      </c>
      <c r="N35" s="1"/>
    </row>
    <row r="36" spans="1:14" s="2" customFormat="1" ht="33.75">
      <c r="A36" s="1">
        <v>34</v>
      </c>
      <c r="B36" s="8" t="s">
        <v>49</v>
      </c>
      <c r="C36" s="1" t="s">
        <v>68</v>
      </c>
      <c r="D36" s="8" t="s">
        <v>49</v>
      </c>
      <c r="E36" s="1" t="s">
        <v>403</v>
      </c>
      <c r="F36" s="21" t="s">
        <v>404</v>
      </c>
      <c r="G36" s="1" t="s">
        <v>358</v>
      </c>
      <c r="H36" s="8" t="s">
        <v>64</v>
      </c>
      <c r="I36" s="1">
        <f>Лист3!G32</f>
        <v>240</v>
      </c>
      <c r="J36" s="1">
        <f>Лист3!D32</f>
        <v>195</v>
      </c>
      <c r="K36" s="1">
        <f t="shared" si="0"/>
        <v>46.8</v>
      </c>
      <c r="L36" s="21" t="s">
        <v>198</v>
      </c>
      <c r="M36" s="21" t="s">
        <v>166</v>
      </c>
      <c r="N36" s="1"/>
    </row>
    <row r="37" spans="1:14" s="2" customFormat="1" ht="33.75">
      <c r="A37" s="1">
        <v>35</v>
      </c>
      <c r="B37" s="7" t="s">
        <v>50</v>
      </c>
      <c r="C37" s="1" t="s">
        <v>68</v>
      </c>
      <c r="D37" s="7" t="s">
        <v>50</v>
      </c>
      <c r="E37" s="1" t="s">
        <v>421</v>
      </c>
      <c r="F37" s="21" t="s">
        <v>422</v>
      </c>
      <c r="G37" s="1" t="s">
        <v>358</v>
      </c>
      <c r="H37" s="8" t="s">
        <v>65</v>
      </c>
      <c r="I37" s="1">
        <f>Лист3!G33</f>
        <v>60</v>
      </c>
      <c r="J37" s="1">
        <f>Лист3!D33</f>
        <v>100</v>
      </c>
      <c r="K37" s="1">
        <f t="shared" si="0"/>
        <v>6</v>
      </c>
      <c r="L37" s="21" t="s">
        <v>198</v>
      </c>
      <c r="M37" s="21" t="s">
        <v>167</v>
      </c>
      <c r="N37" s="1"/>
    </row>
    <row r="38" spans="1:14" s="2" customFormat="1" ht="33.75">
      <c r="A38" s="1">
        <v>36</v>
      </c>
      <c r="B38" s="7" t="s">
        <v>51</v>
      </c>
      <c r="C38" s="1" t="s">
        <v>68</v>
      </c>
      <c r="D38" s="7" t="s">
        <v>51</v>
      </c>
      <c r="E38" s="1" t="s">
        <v>372</v>
      </c>
      <c r="F38" s="21" t="s">
        <v>373</v>
      </c>
      <c r="G38" s="1" t="s">
        <v>358</v>
      </c>
      <c r="H38" s="8" t="s">
        <v>64</v>
      </c>
      <c r="I38" s="1">
        <f>Лист3!G34</f>
        <v>100</v>
      </c>
      <c r="J38" s="1">
        <f>Лист3!D34</f>
        <v>380</v>
      </c>
      <c r="K38" s="1">
        <f t="shared" si="0"/>
        <v>38</v>
      </c>
      <c r="L38" s="21" t="s">
        <v>198</v>
      </c>
      <c r="M38" s="21" t="s">
        <v>168</v>
      </c>
      <c r="N38" s="1"/>
    </row>
    <row r="39" spans="1:14" s="2" customFormat="1" ht="33.75">
      <c r="A39" s="1">
        <v>37</v>
      </c>
      <c r="B39" s="8" t="s">
        <v>52</v>
      </c>
      <c r="C39" s="1" t="s">
        <v>68</v>
      </c>
      <c r="D39" s="8" t="s">
        <v>52</v>
      </c>
      <c r="E39" s="1" t="s">
        <v>407</v>
      </c>
      <c r="F39" s="21" t="s">
        <v>408</v>
      </c>
      <c r="G39" s="1" t="s">
        <v>358</v>
      </c>
      <c r="H39" s="8" t="s">
        <v>62</v>
      </c>
      <c r="I39" s="1">
        <f>Лист3!G35</f>
        <v>240</v>
      </c>
      <c r="J39" s="1">
        <f>Лист3!D35</f>
        <v>125</v>
      </c>
      <c r="K39" s="1">
        <f t="shared" si="0"/>
        <v>30</v>
      </c>
      <c r="L39" s="21" t="s">
        <v>198</v>
      </c>
      <c r="M39" s="21" t="s">
        <v>169</v>
      </c>
      <c r="N39" s="1"/>
    </row>
    <row r="40" spans="1:14" s="2" customFormat="1" ht="33.75">
      <c r="A40" s="1">
        <v>38</v>
      </c>
      <c r="B40" s="8" t="s">
        <v>53</v>
      </c>
      <c r="C40" s="1" t="s">
        <v>68</v>
      </c>
      <c r="D40" s="8" t="s">
        <v>53</v>
      </c>
      <c r="E40" s="1" t="s">
        <v>409</v>
      </c>
      <c r="F40" s="21" t="s">
        <v>410</v>
      </c>
      <c r="G40" s="1" t="s">
        <v>358</v>
      </c>
      <c r="H40" s="8" t="s">
        <v>64</v>
      </c>
      <c r="I40" s="1">
        <f>Лист3!G36</f>
        <v>500</v>
      </c>
      <c r="J40" s="1">
        <f>Лист3!D36</f>
        <v>70</v>
      </c>
      <c r="K40" s="1">
        <f t="shared" si="0"/>
        <v>35</v>
      </c>
      <c r="L40" s="21" t="s">
        <v>198</v>
      </c>
      <c r="M40" s="21" t="s">
        <v>170</v>
      </c>
      <c r="N40" s="1"/>
    </row>
    <row r="41" spans="1:14" s="2" customFormat="1" ht="33.75">
      <c r="A41" s="1">
        <v>39</v>
      </c>
      <c r="B41" s="8" t="s">
        <v>54</v>
      </c>
      <c r="C41" s="1" t="s">
        <v>68</v>
      </c>
      <c r="D41" s="8" t="s">
        <v>54</v>
      </c>
      <c r="E41" s="1" t="s">
        <v>411</v>
      </c>
      <c r="F41" s="21" t="s">
        <v>412</v>
      </c>
      <c r="G41" s="1" t="s">
        <v>358</v>
      </c>
      <c r="H41" s="8" t="s">
        <v>64</v>
      </c>
      <c r="I41" s="1">
        <f>Лист3!G37</f>
        <v>400</v>
      </c>
      <c r="J41" s="1">
        <f>Лист3!D37</f>
        <v>200</v>
      </c>
      <c r="K41" s="1">
        <f t="shared" si="0"/>
        <v>80</v>
      </c>
      <c r="L41" s="21" t="s">
        <v>198</v>
      </c>
      <c r="M41" s="21" t="s">
        <v>171</v>
      </c>
      <c r="N41" s="1"/>
    </row>
    <row r="42" spans="1:14" s="2" customFormat="1" ht="33.75">
      <c r="A42" s="1">
        <v>40</v>
      </c>
      <c r="B42" s="8" t="s">
        <v>55</v>
      </c>
      <c r="C42" s="1" t="s">
        <v>68</v>
      </c>
      <c r="D42" s="8" t="s">
        <v>55</v>
      </c>
      <c r="E42" s="1" t="s">
        <v>405</v>
      </c>
      <c r="F42" s="21" t="s">
        <v>406</v>
      </c>
      <c r="G42" s="1" t="s">
        <v>358</v>
      </c>
      <c r="H42" s="8" t="s">
        <v>64</v>
      </c>
      <c r="I42" s="1">
        <f>Лист3!G38</f>
        <v>1000</v>
      </c>
      <c r="J42" s="1">
        <f>Лист3!D38</f>
        <v>35</v>
      </c>
      <c r="K42" s="1">
        <f t="shared" si="0"/>
        <v>35</v>
      </c>
      <c r="L42" s="21" t="s">
        <v>198</v>
      </c>
      <c r="M42" s="21" t="s">
        <v>172</v>
      </c>
      <c r="N42" s="1"/>
    </row>
    <row r="43" spans="1:14" s="2" customFormat="1" ht="33.75">
      <c r="A43" s="1">
        <v>41</v>
      </c>
      <c r="B43" s="1" t="s">
        <v>56</v>
      </c>
      <c r="C43" s="1" t="s">
        <v>68</v>
      </c>
      <c r="D43" s="1" t="s">
        <v>56</v>
      </c>
      <c r="E43" s="1" t="s">
        <v>413</v>
      </c>
      <c r="F43" s="21" t="s">
        <v>414</v>
      </c>
      <c r="G43" s="1" t="s">
        <v>358</v>
      </c>
      <c r="H43" s="8" t="s">
        <v>64</v>
      </c>
      <c r="I43" s="1">
        <f>Лист3!G39</f>
        <v>120</v>
      </c>
      <c r="J43" s="1">
        <f>Лист3!D39</f>
        <v>170</v>
      </c>
      <c r="K43" s="1">
        <f t="shared" si="0"/>
        <v>20.4</v>
      </c>
      <c r="L43" s="21" t="s">
        <v>198</v>
      </c>
      <c r="M43" s="21" t="s">
        <v>173</v>
      </c>
      <c r="N43" s="1"/>
    </row>
    <row r="44" spans="1:14" s="2" customFormat="1" ht="33.75">
      <c r="A44" s="1">
        <v>42</v>
      </c>
      <c r="B44" s="8" t="s">
        <v>57</v>
      </c>
      <c r="C44" s="1" t="s">
        <v>68</v>
      </c>
      <c r="D44" s="8" t="s">
        <v>57</v>
      </c>
      <c r="E44" s="1" t="s">
        <v>367</v>
      </c>
      <c r="F44" s="21" t="s">
        <v>57</v>
      </c>
      <c r="G44" s="1" t="s">
        <v>358</v>
      </c>
      <c r="H44" s="8" t="s">
        <v>64</v>
      </c>
      <c r="I44" s="1">
        <f>Лист3!G40</f>
        <v>250</v>
      </c>
      <c r="J44" s="1">
        <f>Лист3!D40</f>
        <v>120</v>
      </c>
      <c r="K44" s="1">
        <f t="shared" si="0"/>
        <v>30</v>
      </c>
      <c r="L44" s="21" t="s">
        <v>198</v>
      </c>
      <c r="M44" s="21" t="s">
        <v>174</v>
      </c>
      <c r="N44" s="1"/>
    </row>
    <row r="45" spans="1:14" s="2" customFormat="1" ht="33.75">
      <c r="A45" s="1">
        <v>43</v>
      </c>
      <c r="B45" s="8" t="s">
        <v>58</v>
      </c>
      <c r="C45" s="1" t="s">
        <v>68</v>
      </c>
      <c r="D45" s="8" t="s">
        <v>58</v>
      </c>
      <c r="E45" s="1" t="s">
        <v>425</v>
      </c>
      <c r="F45" s="21" t="s">
        <v>426</v>
      </c>
      <c r="G45" s="1" t="s">
        <v>358</v>
      </c>
      <c r="H45" s="8" t="s">
        <v>67</v>
      </c>
      <c r="I45" s="1">
        <f>Лист3!G41</f>
        <v>8000</v>
      </c>
      <c r="J45" s="1">
        <f>Лист3!D41</f>
        <v>190</v>
      </c>
      <c r="K45" s="1">
        <f t="shared" si="0"/>
        <v>1520</v>
      </c>
      <c r="L45" s="21" t="s">
        <v>198</v>
      </c>
      <c r="M45" s="21" t="s">
        <v>175</v>
      </c>
      <c r="N45" s="1"/>
    </row>
    <row r="46" spans="1:14" s="2" customFormat="1" ht="45">
      <c r="A46" s="1">
        <v>44</v>
      </c>
      <c r="B46" s="8" t="s">
        <v>59</v>
      </c>
      <c r="C46" s="1" t="s">
        <v>68</v>
      </c>
      <c r="D46" s="8" t="s">
        <v>59</v>
      </c>
      <c r="E46" s="1" t="s">
        <v>415</v>
      </c>
      <c r="F46" s="21" t="s">
        <v>416</v>
      </c>
      <c r="G46" s="1" t="s">
        <v>358</v>
      </c>
      <c r="H46" s="8" t="s">
        <v>64</v>
      </c>
      <c r="I46" s="1">
        <f>Лист3!G42</f>
        <v>30</v>
      </c>
      <c r="J46" s="1">
        <f>Лист3!D42</f>
        <v>250</v>
      </c>
      <c r="K46" s="1">
        <f t="shared" si="0"/>
        <v>7.5</v>
      </c>
      <c r="L46" s="21" t="s">
        <v>198</v>
      </c>
      <c r="M46" s="21" t="s">
        <v>176</v>
      </c>
      <c r="N46" s="1"/>
    </row>
    <row r="47" spans="1:14" s="2" customFormat="1" ht="33.75">
      <c r="A47" s="1">
        <v>45</v>
      </c>
      <c r="B47" s="8" t="s">
        <v>60</v>
      </c>
      <c r="C47" s="1" t="s">
        <v>68</v>
      </c>
      <c r="D47" s="8" t="s">
        <v>60</v>
      </c>
      <c r="E47" s="1" t="s">
        <v>369</v>
      </c>
      <c r="F47" s="21" t="s">
        <v>370</v>
      </c>
      <c r="G47" s="1" t="s">
        <v>358</v>
      </c>
      <c r="H47" s="8" t="s">
        <v>64</v>
      </c>
      <c r="I47" s="1">
        <f>Лист3!G43</f>
        <v>300</v>
      </c>
      <c r="J47" s="1">
        <f>Лист3!D43</f>
        <v>45</v>
      </c>
      <c r="K47" s="1">
        <f t="shared" si="0"/>
        <v>13.5</v>
      </c>
      <c r="L47" s="21" t="s">
        <v>198</v>
      </c>
      <c r="M47" s="21" t="s">
        <v>177</v>
      </c>
      <c r="N47" s="1"/>
    </row>
    <row r="48" spans="1:14" s="2" customFormat="1" ht="33.75">
      <c r="A48" s="1">
        <v>46</v>
      </c>
      <c r="B48" s="8" t="s">
        <v>61</v>
      </c>
      <c r="C48" s="1" t="s">
        <v>68</v>
      </c>
      <c r="D48" s="8" t="s">
        <v>61</v>
      </c>
      <c r="E48" s="1" t="s">
        <v>417</v>
      </c>
      <c r="F48" s="21" t="s">
        <v>418</v>
      </c>
      <c r="G48" s="1" t="s">
        <v>358</v>
      </c>
      <c r="H48" s="8" t="s">
        <v>63</v>
      </c>
      <c r="I48" s="1">
        <f>Лист3!G44</f>
        <v>3000</v>
      </c>
      <c r="J48" s="1">
        <f>Лист3!D44</f>
        <v>1000</v>
      </c>
      <c r="K48" s="1">
        <f t="shared" si="0"/>
        <v>3000</v>
      </c>
      <c r="L48" s="21" t="s">
        <v>198</v>
      </c>
      <c r="M48" s="21" t="s">
        <v>178</v>
      </c>
      <c r="N48" s="1"/>
    </row>
    <row r="49" spans="1:14" s="2" customFormat="1" ht="33.75">
      <c r="A49" s="1">
        <v>47</v>
      </c>
      <c r="B49" s="7" t="s">
        <v>648</v>
      </c>
      <c r="C49" s="1" t="s">
        <v>68</v>
      </c>
      <c r="D49" s="8" t="str">
        <f>B49</f>
        <v>Помидоры </v>
      </c>
      <c r="E49" s="1" t="s">
        <v>650</v>
      </c>
      <c r="F49" s="21" t="s">
        <v>651</v>
      </c>
      <c r="G49" s="1" t="s">
        <v>358</v>
      </c>
      <c r="H49" s="8" t="s">
        <v>64</v>
      </c>
      <c r="I49" s="1">
        <f>Лист3!G45</f>
        <v>600</v>
      </c>
      <c r="J49" s="1">
        <f>Лист3!D45</f>
        <v>230</v>
      </c>
      <c r="K49" s="1">
        <f t="shared" si="0"/>
        <v>138</v>
      </c>
      <c r="L49" s="21" t="s">
        <v>198</v>
      </c>
      <c r="M49" s="21" t="s">
        <v>179</v>
      </c>
      <c r="N49" s="1"/>
    </row>
    <row r="50" spans="1:14" s="2" customFormat="1" ht="33.75">
      <c r="A50" s="1">
        <v>48</v>
      </c>
      <c r="B50" s="7" t="s">
        <v>649</v>
      </c>
      <c r="C50" s="1" t="s">
        <v>68</v>
      </c>
      <c r="D50" s="8" t="str">
        <f>B50</f>
        <v>огурцы</v>
      </c>
      <c r="E50" s="1" t="s">
        <v>652</v>
      </c>
      <c r="F50" s="21" t="s">
        <v>653</v>
      </c>
      <c r="G50" s="1" t="s">
        <v>358</v>
      </c>
      <c r="H50" s="8" t="s">
        <v>64</v>
      </c>
      <c r="I50" s="1">
        <f>Лист3!G46</f>
        <v>600</v>
      </c>
      <c r="J50" s="1">
        <f>Лист3!D46</f>
        <v>19</v>
      </c>
      <c r="K50" s="1">
        <f t="shared" si="0"/>
        <v>11.4</v>
      </c>
      <c r="L50" s="21" t="s">
        <v>198</v>
      </c>
      <c r="M50" s="21" t="s">
        <v>180</v>
      </c>
      <c r="N50" s="1"/>
    </row>
    <row r="51" spans="2:13" s="2" customFormat="1" ht="24">
      <c r="B51" s="6" t="s">
        <v>70</v>
      </c>
      <c r="F51" s="22"/>
      <c r="K51" s="6">
        <v>51</v>
      </c>
      <c r="L51" s="22"/>
      <c r="M51" s="22"/>
    </row>
    <row r="52" spans="1:14" s="2" customFormat="1" ht="25.5" customHeight="1">
      <c r="A52" s="1">
        <v>49</v>
      </c>
      <c r="B52" s="1" t="s">
        <v>71</v>
      </c>
      <c r="C52" s="1" t="s">
        <v>68</v>
      </c>
      <c r="D52" s="1" t="str">
        <f>B52</f>
        <v>Адельфан</v>
      </c>
      <c r="E52" s="1" t="s">
        <v>427</v>
      </c>
      <c r="F52" s="21" t="s">
        <v>428</v>
      </c>
      <c r="G52" s="1" t="s">
        <v>358</v>
      </c>
      <c r="H52" s="1" t="s">
        <v>134</v>
      </c>
      <c r="I52" s="1">
        <v>10</v>
      </c>
      <c r="J52" s="1">
        <v>35</v>
      </c>
      <c r="K52" s="1">
        <f>(I52*J52)/1000</f>
        <v>0.35</v>
      </c>
      <c r="L52" s="21" t="s">
        <v>16</v>
      </c>
      <c r="M52" s="21" t="s">
        <v>17</v>
      </c>
      <c r="N52" s="1"/>
    </row>
    <row r="53" spans="1:14" s="2" customFormat="1" ht="21.75" customHeight="1">
      <c r="A53" s="1">
        <v>50</v>
      </c>
      <c r="B53" s="1" t="s">
        <v>72</v>
      </c>
      <c r="C53" s="1" t="s">
        <v>68</v>
      </c>
      <c r="D53" s="1" t="str">
        <f aca="true" t="shared" si="1" ref="D53:D114">B53</f>
        <v>Алахол</v>
      </c>
      <c r="E53" s="1" t="s">
        <v>427</v>
      </c>
      <c r="F53" s="21" t="s">
        <v>428</v>
      </c>
      <c r="G53" s="1" t="s">
        <v>358</v>
      </c>
      <c r="H53" s="1" t="s">
        <v>134</v>
      </c>
      <c r="I53" s="1">
        <v>10</v>
      </c>
      <c r="J53" s="1">
        <v>50</v>
      </c>
      <c r="K53" s="1">
        <f aca="true" t="shared" si="2" ref="K53:K114">(I53*J53)/1000</f>
        <v>0.5</v>
      </c>
      <c r="L53" s="21" t="s">
        <v>16</v>
      </c>
      <c r="M53" s="21" t="s">
        <v>136</v>
      </c>
      <c r="N53" s="1"/>
    </row>
    <row r="54" spans="1:14" s="2" customFormat="1" ht="24.75" customHeight="1">
      <c r="A54" s="1">
        <v>51</v>
      </c>
      <c r="B54" s="1" t="s">
        <v>73</v>
      </c>
      <c r="C54" s="1" t="s">
        <v>68</v>
      </c>
      <c r="D54" s="1" t="str">
        <f t="shared" si="1"/>
        <v>Альбуцид</v>
      </c>
      <c r="E54" s="1" t="s">
        <v>427</v>
      </c>
      <c r="F54" s="21" t="s">
        <v>428</v>
      </c>
      <c r="G54" s="1" t="s">
        <v>358</v>
      </c>
      <c r="H54" s="1" t="s">
        <v>134</v>
      </c>
      <c r="I54" s="1">
        <v>2</v>
      </c>
      <c r="J54" s="1">
        <v>35</v>
      </c>
      <c r="K54" s="1">
        <f t="shared" si="2"/>
        <v>0.07</v>
      </c>
      <c r="L54" s="21" t="s">
        <v>16</v>
      </c>
      <c r="M54" s="21" t="s">
        <v>137</v>
      </c>
      <c r="N54" s="1"/>
    </row>
    <row r="55" spans="1:14" s="2" customFormat="1" ht="25.5" customHeight="1">
      <c r="A55" s="1">
        <v>52</v>
      </c>
      <c r="B55" s="1" t="s">
        <v>74</v>
      </c>
      <c r="C55" s="1" t="s">
        <v>68</v>
      </c>
      <c r="D55" s="1" t="str">
        <f t="shared" si="1"/>
        <v>Альмагель</v>
      </c>
      <c r="E55" s="1" t="s">
        <v>427</v>
      </c>
      <c r="F55" s="21" t="s">
        <v>428</v>
      </c>
      <c r="G55" s="1" t="s">
        <v>358</v>
      </c>
      <c r="H55" s="1" t="s">
        <v>134</v>
      </c>
      <c r="I55" s="1">
        <v>5</v>
      </c>
      <c r="J55" s="1">
        <v>200</v>
      </c>
      <c r="K55" s="1">
        <f t="shared" si="2"/>
        <v>1</v>
      </c>
      <c r="L55" s="21" t="s">
        <v>16</v>
      </c>
      <c r="M55" s="21" t="s">
        <v>138</v>
      </c>
      <c r="N55" s="1"/>
    </row>
    <row r="56" spans="1:14" s="2" customFormat="1" ht="23.25" customHeight="1">
      <c r="A56" s="1">
        <v>53</v>
      </c>
      <c r="B56" s="1" t="s">
        <v>75</v>
      </c>
      <c r="C56" s="1" t="s">
        <v>68</v>
      </c>
      <c r="D56" s="1" t="str">
        <f t="shared" si="1"/>
        <v>Ампиокс</v>
      </c>
      <c r="E56" s="1" t="s">
        <v>427</v>
      </c>
      <c r="F56" s="21" t="s">
        <v>428</v>
      </c>
      <c r="G56" s="1" t="s">
        <v>358</v>
      </c>
      <c r="H56" s="1" t="s">
        <v>134</v>
      </c>
      <c r="I56" s="1">
        <v>20</v>
      </c>
      <c r="J56" s="1">
        <v>40</v>
      </c>
      <c r="K56" s="1">
        <f t="shared" si="2"/>
        <v>0.8</v>
      </c>
      <c r="L56" s="21" t="s">
        <v>16</v>
      </c>
      <c r="M56" s="21" t="s">
        <v>139</v>
      </c>
      <c r="N56" s="1"/>
    </row>
    <row r="57" spans="1:14" s="2" customFormat="1" ht="24.75" customHeight="1">
      <c r="A57" s="1">
        <v>54</v>
      </c>
      <c r="B57" s="1" t="s">
        <v>76</v>
      </c>
      <c r="C57" s="1" t="s">
        <v>68</v>
      </c>
      <c r="D57" s="1" t="str">
        <f t="shared" si="1"/>
        <v>Ампицилин</v>
      </c>
      <c r="E57" s="1" t="s">
        <v>427</v>
      </c>
      <c r="F57" s="21" t="s">
        <v>428</v>
      </c>
      <c r="G57" s="1" t="s">
        <v>358</v>
      </c>
      <c r="H57" s="1" t="s">
        <v>134</v>
      </c>
      <c r="I57" s="1">
        <v>10</v>
      </c>
      <c r="J57" s="1">
        <v>40</v>
      </c>
      <c r="K57" s="1">
        <f t="shared" si="2"/>
        <v>0.4</v>
      </c>
      <c r="L57" s="21" t="s">
        <v>16</v>
      </c>
      <c r="M57" s="21" t="s">
        <v>140</v>
      </c>
      <c r="N57" s="1"/>
    </row>
    <row r="58" spans="1:14" s="2" customFormat="1" ht="21" customHeight="1">
      <c r="A58" s="1">
        <v>55</v>
      </c>
      <c r="B58" s="1" t="s">
        <v>77</v>
      </c>
      <c r="C58" s="1" t="s">
        <v>68</v>
      </c>
      <c r="D58" s="1" t="str">
        <f t="shared" si="1"/>
        <v>Анальгин</v>
      </c>
      <c r="E58" s="1" t="s">
        <v>427</v>
      </c>
      <c r="F58" s="21" t="s">
        <v>428</v>
      </c>
      <c r="G58" s="1" t="s">
        <v>358</v>
      </c>
      <c r="H58" s="1" t="s">
        <v>134</v>
      </c>
      <c r="I58" s="1">
        <v>10</v>
      </c>
      <c r="J58" s="1">
        <v>15</v>
      </c>
      <c r="K58" s="1">
        <f t="shared" si="2"/>
        <v>0.15</v>
      </c>
      <c r="L58" s="21" t="s">
        <v>16</v>
      </c>
      <c r="M58" s="21" t="s">
        <v>141</v>
      </c>
      <c r="N58" s="1"/>
    </row>
    <row r="59" spans="1:14" s="2" customFormat="1" ht="33.75">
      <c r="A59" s="1">
        <v>56</v>
      </c>
      <c r="B59" s="1" t="s">
        <v>78</v>
      </c>
      <c r="C59" s="1" t="s">
        <v>68</v>
      </c>
      <c r="D59" s="1" t="str">
        <f t="shared" si="1"/>
        <v>Ангисепт</v>
      </c>
      <c r="E59" s="1" t="s">
        <v>427</v>
      </c>
      <c r="F59" s="21" t="s">
        <v>428</v>
      </c>
      <c r="G59" s="1" t="s">
        <v>358</v>
      </c>
      <c r="H59" s="1" t="s">
        <v>134</v>
      </c>
      <c r="I59" s="1">
        <v>30</v>
      </c>
      <c r="J59" s="1">
        <v>15</v>
      </c>
      <c r="K59" s="1">
        <f t="shared" si="2"/>
        <v>0.45</v>
      </c>
      <c r="L59" s="21" t="s">
        <v>16</v>
      </c>
      <c r="M59" s="21" t="s">
        <v>142</v>
      </c>
      <c r="N59" s="1"/>
    </row>
    <row r="60" spans="1:14" s="2" customFormat="1" ht="33.75">
      <c r="A60" s="1">
        <v>57</v>
      </c>
      <c r="B60" s="1" t="s">
        <v>79</v>
      </c>
      <c r="C60" s="1" t="s">
        <v>68</v>
      </c>
      <c r="D60" s="1" t="str">
        <f t="shared" si="1"/>
        <v>Антигриппин</v>
      </c>
      <c r="E60" s="1" t="s">
        <v>427</v>
      </c>
      <c r="F60" s="21" t="s">
        <v>428</v>
      </c>
      <c r="G60" s="1" t="s">
        <v>358</v>
      </c>
      <c r="H60" s="1" t="s">
        <v>134</v>
      </c>
      <c r="I60" s="1">
        <v>20</v>
      </c>
      <c r="J60" s="1">
        <v>12</v>
      </c>
      <c r="K60" s="1">
        <f t="shared" si="2"/>
        <v>0.24</v>
      </c>
      <c r="L60" s="21" t="s">
        <v>16</v>
      </c>
      <c r="M60" s="21" t="s">
        <v>143</v>
      </c>
      <c r="N60" s="1"/>
    </row>
    <row r="61" spans="1:14" s="2" customFormat="1" ht="33.75">
      <c r="A61" s="1">
        <v>58</v>
      </c>
      <c r="B61" s="1" t="s">
        <v>80</v>
      </c>
      <c r="C61" s="1" t="s">
        <v>68</v>
      </c>
      <c r="D61" s="1" t="str">
        <f t="shared" si="1"/>
        <v>Аскорбинка</v>
      </c>
      <c r="E61" s="1" t="s">
        <v>435</v>
      </c>
      <c r="F61" s="21" t="s">
        <v>438</v>
      </c>
      <c r="G61" s="1" t="s">
        <v>358</v>
      </c>
      <c r="H61" s="1" t="s">
        <v>134</v>
      </c>
      <c r="I61" s="1">
        <v>10</v>
      </c>
      <c r="J61" s="1">
        <v>10</v>
      </c>
      <c r="K61" s="1">
        <f t="shared" si="2"/>
        <v>0.1</v>
      </c>
      <c r="L61" s="21" t="s">
        <v>16</v>
      </c>
      <c r="M61" s="21" t="s">
        <v>144</v>
      </c>
      <c r="N61" s="1"/>
    </row>
    <row r="62" spans="1:14" s="2" customFormat="1" ht="33.75">
      <c r="A62" s="1">
        <v>59</v>
      </c>
      <c r="B62" s="1" t="s">
        <v>81</v>
      </c>
      <c r="C62" s="1" t="s">
        <v>68</v>
      </c>
      <c r="D62" s="1" t="str">
        <f t="shared" si="1"/>
        <v>Аскорутин</v>
      </c>
      <c r="E62" s="1" t="s">
        <v>427</v>
      </c>
      <c r="F62" s="21" t="s">
        <v>428</v>
      </c>
      <c r="G62" s="1" t="s">
        <v>358</v>
      </c>
      <c r="H62" s="1" t="s">
        <v>134</v>
      </c>
      <c r="I62" s="1">
        <v>10</v>
      </c>
      <c r="J62" s="1">
        <v>13</v>
      </c>
      <c r="K62" s="1">
        <f t="shared" si="2"/>
        <v>0.13</v>
      </c>
      <c r="L62" s="21" t="s">
        <v>16</v>
      </c>
      <c r="M62" s="21" t="s">
        <v>145</v>
      </c>
      <c r="N62" s="1"/>
    </row>
    <row r="63" spans="1:14" s="2" customFormat="1" ht="33.75">
      <c r="A63" s="1">
        <v>60</v>
      </c>
      <c r="B63" s="1" t="s">
        <v>82</v>
      </c>
      <c r="C63" s="1" t="s">
        <v>68</v>
      </c>
      <c r="D63" s="1" t="str">
        <f t="shared" si="1"/>
        <v>Аскофен</v>
      </c>
      <c r="E63" s="1" t="s">
        <v>427</v>
      </c>
      <c r="F63" s="21" t="s">
        <v>428</v>
      </c>
      <c r="G63" s="1" t="s">
        <v>358</v>
      </c>
      <c r="H63" s="1" t="s">
        <v>134</v>
      </c>
      <c r="I63" s="1">
        <v>10</v>
      </c>
      <c r="J63" s="1">
        <v>15</v>
      </c>
      <c r="K63" s="1">
        <f t="shared" si="2"/>
        <v>0.15</v>
      </c>
      <c r="L63" s="21" t="s">
        <v>16</v>
      </c>
      <c r="M63" s="21" t="s">
        <v>146</v>
      </c>
      <c r="N63" s="1"/>
    </row>
    <row r="64" spans="1:14" s="2" customFormat="1" ht="33.75">
      <c r="A64" s="1">
        <v>61</v>
      </c>
      <c r="B64" s="1" t="s">
        <v>83</v>
      </c>
      <c r="C64" s="1" t="s">
        <v>68</v>
      </c>
      <c r="D64" s="1" t="str">
        <f t="shared" si="1"/>
        <v>Аспирин</v>
      </c>
      <c r="E64" s="1" t="s">
        <v>431</v>
      </c>
      <c r="F64" s="21" t="s">
        <v>432</v>
      </c>
      <c r="G64" s="1" t="s">
        <v>358</v>
      </c>
      <c r="H64" s="1" t="s">
        <v>134</v>
      </c>
      <c r="I64" s="1">
        <v>20</v>
      </c>
      <c r="J64" s="1">
        <v>10</v>
      </c>
      <c r="K64" s="1">
        <f t="shared" si="2"/>
        <v>0.2</v>
      </c>
      <c r="L64" s="21" t="s">
        <v>16</v>
      </c>
      <c r="M64" s="21" t="s">
        <v>147</v>
      </c>
      <c r="N64" s="1"/>
    </row>
    <row r="65" spans="1:14" s="2" customFormat="1" ht="33.75">
      <c r="A65" s="1">
        <v>62</v>
      </c>
      <c r="B65" s="1" t="s">
        <v>84</v>
      </c>
      <c r="C65" s="1" t="s">
        <v>68</v>
      </c>
      <c r="D65" s="1" t="str">
        <f t="shared" si="1"/>
        <v>Аспирин упса</v>
      </c>
      <c r="E65" s="1" t="s">
        <v>441</v>
      </c>
      <c r="F65" s="21" t="s">
        <v>432</v>
      </c>
      <c r="G65" s="1" t="s">
        <v>358</v>
      </c>
      <c r="H65" s="1" t="s">
        <v>134</v>
      </c>
      <c r="I65" s="1">
        <v>10</v>
      </c>
      <c r="J65" s="1">
        <v>28</v>
      </c>
      <c r="K65" s="1">
        <f t="shared" si="2"/>
        <v>0.28</v>
      </c>
      <c r="L65" s="21" t="s">
        <v>16</v>
      </c>
      <c r="M65" s="21" t="s">
        <v>148</v>
      </c>
      <c r="N65" s="1"/>
    </row>
    <row r="66" spans="1:14" s="2" customFormat="1" ht="67.5">
      <c r="A66" s="1">
        <v>63</v>
      </c>
      <c r="B66" s="1" t="s">
        <v>85</v>
      </c>
      <c r="C66" s="1" t="s">
        <v>68</v>
      </c>
      <c r="D66" s="1" t="str">
        <f t="shared" si="1"/>
        <v>Бинт</v>
      </c>
      <c r="E66" s="1" t="s">
        <v>429</v>
      </c>
      <c r="F66" s="21" t="s">
        <v>430</v>
      </c>
      <c r="G66" s="1" t="s">
        <v>358</v>
      </c>
      <c r="H66" s="1" t="s">
        <v>134</v>
      </c>
      <c r="I66" s="1">
        <v>20</v>
      </c>
      <c r="J66" s="1">
        <v>25</v>
      </c>
      <c r="K66" s="1">
        <f t="shared" si="2"/>
        <v>0.5</v>
      </c>
      <c r="L66" s="21" t="s">
        <v>16</v>
      </c>
      <c r="M66" s="21" t="s">
        <v>149</v>
      </c>
      <c r="N66" s="1"/>
    </row>
    <row r="67" spans="1:14" s="2" customFormat="1" ht="33.75">
      <c r="A67" s="1">
        <v>64</v>
      </c>
      <c r="B67" s="1" t="s">
        <v>86</v>
      </c>
      <c r="C67" s="1" t="s">
        <v>68</v>
      </c>
      <c r="D67" s="1" t="str">
        <f t="shared" si="1"/>
        <v>Бисептол</v>
      </c>
      <c r="E67" s="1" t="s">
        <v>427</v>
      </c>
      <c r="F67" s="21" t="s">
        <v>428</v>
      </c>
      <c r="G67" s="1" t="s">
        <v>358</v>
      </c>
      <c r="H67" s="1" t="s">
        <v>134</v>
      </c>
      <c r="I67" s="1">
        <v>20</v>
      </c>
      <c r="J67" s="1">
        <v>220</v>
      </c>
      <c r="K67" s="1">
        <f t="shared" si="2"/>
        <v>4.4</v>
      </c>
      <c r="L67" s="21" t="s">
        <v>16</v>
      </c>
      <c r="M67" s="21" t="s">
        <v>150</v>
      </c>
      <c r="N67" s="1"/>
    </row>
    <row r="68" spans="1:14" s="2" customFormat="1" ht="33.75">
      <c r="A68" s="1">
        <v>65</v>
      </c>
      <c r="B68" s="1" t="s">
        <v>87</v>
      </c>
      <c r="C68" s="1" t="s">
        <v>68</v>
      </c>
      <c r="D68" s="1" t="str">
        <f t="shared" si="1"/>
        <v>Бромгексин</v>
      </c>
      <c r="E68" s="1" t="s">
        <v>427</v>
      </c>
      <c r="F68" s="21" t="s">
        <v>428</v>
      </c>
      <c r="G68" s="1" t="s">
        <v>358</v>
      </c>
      <c r="H68" s="1" t="s">
        <v>134</v>
      </c>
      <c r="I68" s="1">
        <v>20</v>
      </c>
      <c r="J68" s="1">
        <v>25</v>
      </c>
      <c r="K68" s="1">
        <f t="shared" si="2"/>
        <v>0.5</v>
      </c>
      <c r="L68" s="21" t="s">
        <v>16</v>
      </c>
      <c r="M68" s="21" t="s">
        <v>151</v>
      </c>
      <c r="N68" s="1"/>
    </row>
    <row r="69" spans="1:14" s="2" customFormat="1" ht="33.75">
      <c r="A69" s="1">
        <v>66</v>
      </c>
      <c r="B69" s="1" t="s">
        <v>88</v>
      </c>
      <c r="C69" s="1" t="s">
        <v>68</v>
      </c>
      <c r="D69" s="1" t="str">
        <f t="shared" si="1"/>
        <v>Бронхикум</v>
      </c>
      <c r="E69" s="1" t="s">
        <v>427</v>
      </c>
      <c r="F69" s="21" t="s">
        <v>428</v>
      </c>
      <c r="G69" s="1" t="s">
        <v>358</v>
      </c>
      <c r="H69" s="1" t="s">
        <v>134</v>
      </c>
      <c r="I69" s="1">
        <v>4</v>
      </c>
      <c r="J69" s="1">
        <v>250</v>
      </c>
      <c r="K69" s="1">
        <f t="shared" si="2"/>
        <v>1</v>
      </c>
      <c r="L69" s="21" t="s">
        <v>16</v>
      </c>
      <c r="M69" s="21" t="s">
        <v>152</v>
      </c>
      <c r="N69" s="1"/>
    </row>
    <row r="70" spans="1:14" s="2" customFormat="1" ht="33.75">
      <c r="A70" s="1">
        <v>67</v>
      </c>
      <c r="B70" s="1" t="s">
        <v>89</v>
      </c>
      <c r="C70" s="1" t="s">
        <v>68</v>
      </c>
      <c r="D70" s="1" t="str">
        <f t="shared" si="1"/>
        <v>Бронхолетин</v>
      </c>
      <c r="E70" s="1" t="s">
        <v>427</v>
      </c>
      <c r="F70" s="21" t="s">
        <v>428</v>
      </c>
      <c r="G70" s="1" t="s">
        <v>358</v>
      </c>
      <c r="H70" s="1" t="s">
        <v>134</v>
      </c>
      <c r="I70" s="1">
        <v>5</v>
      </c>
      <c r="J70" s="1">
        <v>140</v>
      </c>
      <c r="K70" s="1">
        <f t="shared" si="2"/>
        <v>0.7</v>
      </c>
      <c r="L70" s="21" t="s">
        <v>16</v>
      </c>
      <c r="M70" s="21" t="s">
        <v>153</v>
      </c>
      <c r="N70" s="1"/>
    </row>
    <row r="71" spans="1:14" s="2" customFormat="1" ht="33.75">
      <c r="A71" s="1">
        <v>68</v>
      </c>
      <c r="B71" s="1" t="s">
        <v>90</v>
      </c>
      <c r="C71" s="1" t="s">
        <v>68</v>
      </c>
      <c r="D71" s="1" t="str">
        <f t="shared" si="1"/>
        <v>Вазелин</v>
      </c>
      <c r="E71" s="1" t="s">
        <v>427</v>
      </c>
      <c r="F71" s="21" t="s">
        <v>428</v>
      </c>
      <c r="G71" s="1" t="s">
        <v>358</v>
      </c>
      <c r="H71" s="1" t="s">
        <v>134</v>
      </c>
      <c r="I71" s="1">
        <v>5</v>
      </c>
      <c r="J71" s="1">
        <v>100</v>
      </c>
      <c r="K71" s="1">
        <f t="shared" si="2"/>
        <v>0.5</v>
      </c>
      <c r="L71" s="21" t="s">
        <v>16</v>
      </c>
      <c r="M71" s="21" t="s">
        <v>154</v>
      </c>
      <c r="N71" s="1"/>
    </row>
    <row r="72" spans="1:14" s="2" customFormat="1" ht="33.75">
      <c r="A72" s="1">
        <v>69</v>
      </c>
      <c r="B72" s="1" t="s">
        <v>91</v>
      </c>
      <c r="C72" s="1" t="s">
        <v>68</v>
      </c>
      <c r="D72" s="1" t="str">
        <f t="shared" si="1"/>
        <v>Валидол</v>
      </c>
      <c r="E72" s="1" t="s">
        <v>427</v>
      </c>
      <c r="F72" s="21" t="s">
        <v>428</v>
      </c>
      <c r="G72" s="1" t="s">
        <v>358</v>
      </c>
      <c r="H72" s="1" t="s">
        <v>134</v>
      </c>
      <c r="I72" s="1">
        <v>5</v>
      </c>
      <c r="J72" s="1">
        <v>28</v>
      </c>
      <c r="K72" s="1">
        <f t="shared" si="2"/>
        <v>0.14</v>
      </c>
      <c r="L72" s="21" t="s">
        <v>16</v>
      </c>
      <c r="M72" s="21" t="s">
        <v>155</v>
      </c>
      <c r="N72" s="1"/>
    </row>
    <row r="73" spans="1:14" s="2" customFormat="1" ht="67.5">
      <c r="A73" s="1">
        <v>70</v>
      </c>
      <c r="B73" s="1" t="s">
        <v>92</v>
      </c>
      <c r="C73" s="1" t="s">
        <v>68</v>
      </c>
      <c r="D73" s="1" t="str">
        <f t="shared" si="1"/>
        <v>Вата</v>
      </c>
      <c r="E73" s="1" t="s">
        <v>429</v>
      </c>
      <c r="F73" s="21" t="s">
        <v>430</v>
      </c>
      <c r="G73" s="1" t="s">
        <v>358</v>
      </c>
      <c r="H73" s="1" t="s">
        <v>134</v>
      </c>
      <c r="I73" s="1">
        <v>10</v>
      </c>
      <c r="J73" s="1">
        <v>85</v>
      </c>
      <c r="K73" s="1">
        <f t="shared" si="2"/>
        <v>0.85</v>
      </c>
      <c r="L73" s="21" t="s">
        <v>16</v>
      </c>
      <c r="M73" s="21" t="s">
        <v>156</v>
      </c>
      <c r="N73" s="1"/>
    </row>
    <row r="74" spans="1:14" s="2" customFormat="1" ht="33.75">
      <c r="A74" s="1">
        <v>71</v>
      </c>
      <c r="B74" s="1" t="s">
        <v>93</v>
      </c>
      <c r="C74" s="1" t="s">
        <v>68</v>
      </c>
      <c r="D74" s="1" t="str">
        <f t="shared" si="1"/>
        <v>Галазолин</v>
      </c>
      <c r="E74" s="1" t="s">
        <v>427</v>
      </c>
      <c r="F74" s="21" t="s">
        <v>428</v>
      </c>
      <c r="G74" s="1" t="s">
        <v>358</v>
      </c>
      <c r="H74" s="1" t="s">
        <v>135</v>
      </c>
      <c r="I74" s="1">
        <v>10</v>
      </c>
      <c r="J74" s="1">
        <v>110</v>
      </c>
      <c r="K74" s="1">
        <f t="shared" si="2"/>
        <v>1.1</v>
      </c>
      <c r="L74" s="21" t="s">
        <v>16</v>
      </c>
      <c r="M74" s="21" t="s">
        <v>157</v>
      </c>
      <c r="N74" s="1"/>
    </row>
    <row r="75" spans="1:14" s="2" customFormat="1" ht="33.75">
      <c r="A75" s="1">
        <v>72</v>
      </c>
      <c r="B75" s="1" t="s">
        <v>94</v>
      </c>
      <c r="C75" s="1" t="s">
        <v>68</v>
      </c>
      <c r="D75" s="1" t="str">
        <f t="shared" si="1"/>
        <v>Гематоген</v>
      </c>
      <c r="E75" s="1" t="s">
        <v>427</v>
      </c>
      <c r="F75" s="21" t="s">
        <v>428</v>
      </c>
      <c r="G75" s="1" t="s">
        <v>358</v>
      </c>
      <c r="H75" s="1" t="s">
        <v>134</v>
      </c>
      <c r="I75" s="1">
        <v>10</v>
      </c>
      <c r="J75" s="1">
        <v>35</v>
      </c>
      <c r="K75" s="1">
        <f t="shared" si="2"/>
        <v>0.35</v>
      </c>
      <c r="L75" s="21" t="s">
        <v>16</v>
      </c>
      <c r="M75" s="21" t="s">
        <v>158</v>
      </c>
      <c r="N75" s="1"/>
    </row>
    <row r="76" spans="1:14" s="2" customFormat="1" ht="33.75">
      <c r="A76" s="1">
        <v>73</v>
      </c>
      <c r="B76" s="1" t="s">
        <v>95</v>
      </c>
      <c r="C76" s="1" t="s">
        <v>68</v>
      </c>
      <c r="D76" s="1" t="str">
        <f t="shared" si="1"/>
        <v>Гентамицин</v>
      </c>
      <c r="E76" s="1" t="s">
        <v>427</v>
      </c>
      <c r="F76" s="21" t="s">
        <v>428</v>
      </c>
      <c r="G76" s="1" t="s">
        <v>358</v>
      </c>
      <c r="H76" s="1" t="s">
        <v>134</v>
      </c>
      <c r="I76" s="1">
        <v>10</v>
      </c>
      <c r="J76" s="1">
        <v>180</v>
      </c>
      <c r="K76" s="1">
        <f t="shared" si="2"/>
        <v>1.8</v>
      </c>
      <c r="L76" s="21" t="s">
        <v>16</v>
      </c>
      <c r="M76" s="21" t="s">
        <v>159</v>
      </c>
      <c r="N76" s="1"/>
    </row>
    <row r="77" spans="1:14" s="2" customFormat="1" ht="33.75">
      <c r="A77" s="1">
        <v>74</v>
      </c>
      <c r="B77" s="1" t="s">
        <v>96</v>
      </c>
      <c r="C77" s="1" t="s">
        <v>68</v>
      </c>
      <c r="D77" s="1" t="str">
        <f t="shared" si="1"/>
        <v>Горчичники</v>
      </c>
      <c r="E77" s="1" t="s">
        <v>427</v>
      </c>
      <c r="F77" s="21" t="s">
        <v>428</v>
      </c>
      <c r="G77" s="1" t="s">
        <v>358</v>
      </c>
      <c r="H77" s="1" t="s">
        <v>134</v>
      </c>
      <c r="I77" s="1">
        <v>10</v>
      </c>
      <c r="J77" s="1">
        <v>50</v>
      </c>
      <c r="K77" s="1">
        <f t="shared" si="2"/>
        <v>0.5</v>
      </c>
      <c r="L77" s="21" t="s">
        <v>16</v>
      </c>
      <c r="M77" s="21" t="s">
        <v>160</v>
      </c>
      <c r="N77" s="1"/>
    </row>
    <row r="78" spans="1:14" s="2" customFormat="1" ht="33.75">
      <c r="A78" s="1">
        <v>75</v>
      </c>
      <c r="B78" s="1" t="s">
        <v>97</v>
      </c>
      <c r="C78" s="1" t="s">
        <v>68</v>
      </c>
      <c r="D78" s="1" t="str">
        <f t="shared" si="1"/>
        <v>Диклофенак</v>
      </c>
      <c r="E78" s="1" t="s">
        <v>427</v>
      </c>
      <c r="F78" s="21" t="s">
        <v>428</v>
      </c>
      <c r="G78" s="1" t="s">
        <v>358</v>
      </c>
      <c r="H78" s="1" t="s">
        <v>134</v>
      </c>
      <c r="I78" s="1">
        <v>10</v>
      </c>
      <c r="J78" s="1">
        <v>25</v>
      </c>
      <c r="K78" s="1">
        <f t="shared" si="2"/>
        <v>0.25</v>
      </c>
      <c r="L78" s="21" t="s">
        <v>16</v>
      </c>
      <c r="M78" s="21" t="s">
        <v>161</v>
      </c>
      <c r="N78" s="1"/>
    </row>
    <row r="79" spans="1:14" s="2" customFormat="1" ht="33.75">
      <c r="A79" s="1">
        <v>76</v>
      </c>
      <c r="B79" s="1" t="s">
        <v>98</v>
      </c>
      <c r="C79" s="1" t="s">
        <v>68</v>
      </c>
      <c r="D79" s="1" t="str">
        <f t="shared" si="1"/>
        <v>Имодиум</v>
      </c>
      <c r="E79" s="1" t="s">
        <v>427</v>
      </c>
      <c r="F79" s="21" t="s">
        <v>428</v>
      </c>
      <c r="G79" s="1" t="s">
        <v>358</v>
      </c>
      <c r="H79" s="1" t="s">
        <v>134</v>
      </c>
      <c r="I79" s="1">
        <v>10</v>
      </c>
      <c r="J79" s="1">
        <v>280</v>
      </c>
      <c r="K79" s="1">
        <f t="shared" si="2"/>
        <v>2.8</v>
      </c>
      <c r="L79" s="21" t="s">
        <v>16</v>
      </c>
      <c r="M79" s="21" t="s">
        <v>162</v>
      </c>
      <c r="N79" s="1"/>
    </row>
    <row r="80" spans="1:14" s="2" customFormat="1" ht="33.75">
      <c r="A80" s="1">
        <v>77</v>
      </c>
      <c r="B80" s="1" t="s">
        <v>99</v>
      </c>
      <c r="C80" s="1" t="s">
        <v>68</v>
      </c>
      <c r="D80" s="1" t="str">
        <f t="shared" si="1"/>
        <v>Йод</v>
      </c>
      <c r="E80" s="1" t="s">
        <v>444</v>
      </c>
      <c r="F80" s="21" t="s">
        <v>445</v>
      </c>
      <c r="G80" s="1" t="s">
        <v>358</v>
      </c>
      <c r="H80" s="1" t="s">
        <v>134</v>
      </c>
      <c r="I80" s="1">
        <v>5</v>
      </c>
      <c r="J80" s="1">
        <v>40</v>
      </c>
      <c r="K80" s="1">
        <f t="shared" si="2"/>
        <v>0.2</v>
      </c>
      <c r="L80" s="21" t="s">
        <v>16</v>
      </c>
      <c r="M80" s="21" t="s">
        <v>163</v>
      </c>
      <c r="N80" s="1"/>
    </row>
    <row r="81" spans="1:14" s="2" customFormat="1" ht="33.75">
      <c r="A81" s="1">
        <v>78</v>
      </c>
      <c r="B81" s="1" t="s">
        <v>100</v>
      </c>
      <c r="C81" s="1" t="s">
        <v>68</v>
      </c>
      <c r="D81" s="1" t="str">
        <f t="shared" si="1"/>
        <v>Крем детский</v>
      </c>
      <c r="E81" s="1" t="s">
        <v>427</v>
      </c>
      <c r="F81" s="21" t="s">
        <v>428</v>
      </c>
      <c r="G81" s="1" t="s">
        <v>358</v>
      </c>
      <c r="H81" s="1" t="s">
        <v>135</v>
      </c>
      <c r="I81" s="1">
        <v>5</v>
      </c>
      <c r="J81" s="1">
        <v>100</v>
      </c>
      <c r="K81" s="1">
        <f t="shared" si="2"/>
        <v>0.5</v>
      </c>
      <c r="L81" s="21" t="s">
        <v>16</v>
      </c>
      <c r="M81" s="21" t="s">
        <v>164</v>
      </c>
      <c r="N81" s="1"/>
    </row>
    <row r="82" spans="1:14" s="2" customFormat="1" ht="33.75">
      <c r="A82" s="1">
        <v>79</v>
      </c>
      <c r="B82" s="1" t="s">
        <v>101</v>
      </c>
      <c r="C82" s="1" t="s">
        <v>68</v>
      </c>
      <c r="D82" s="1" t="str">
        <f t="shared" si="1"/>
        <v>Левомитицин</v>
      </c>
      <c r="E82" s="1" t="s">
        <v>439</v>
      </c>
      <c r="F82" s="21" t="s">
        <v>440</v>
      </c>
      <c r="G82" s="1" t="s">
        <v>358</v>
      </c>
      <c r="H82" s="1" t="s">
        <v>134</v>
      </c>
      <c r="I82" s="1">
        <v>10</v>
      </c>
      <c r="J82" s="1">
        <v>50</v>
      </c>
      <c r="K82" s="1">
        <f t="shared" si="2"/>
        <v>0.5</v>
      </c>
      <c r="L82" s="21" t="s">
        <v>16</v>
      </c>
      <c r="M82" s="21" t="s">
        <v>165</v>
      </c>
      <c r="N82" s="1"/>
    </row>
    <row r="83" spans="1:14" s="2" customFormat="1" ht="78.75">
      <c r="A83" s="1">
        <v>80</v>
      </c>
      <c r="B83" s="1" t="s">
        <v>102</v>
      </c>
      <c r="C83" s="1" t="s">
        <v>68</v>
      </c>
      <c r="D83" s="1" t="str">
        <f t="shared" si="1"/>
        <v>Лейкопластырь</v>
      </c>
      <c r="E83" s="1" t="s">
        <v>442</v>
      </c>
      <c r="F83" s="21" t="s">
        <v>443</v>
      </c>
      <c r="G83" s="1" t="s">
        <v>358</v>
      </c>
      <c r="H83" s="1" t="s">
        <v>134</v>
      </c>
      <c r="I83" s="1">
        <v>10</v>
      </c>
      <c r="J83" s="1">
        <v>70</v>
      </c>
      <c r="K83" s="1">
        <f t="shared" si="2"/>
        <v>0.7</v>
      </c>
      <c r="L83" s="21" t="s">
        <v>16</v>
      </c>
      <c r="M83" s="21" t="s">
        <v>166</v>
      </c>
      <c r="N83" s="1"/>
    </row>
    <row r="84" spans="1:14" s="2" customFormat="1" ht="33.75">
      <c r="A84" s="1">
        <v>81</v>
      </c>
      <c r="B84" s="1" t="s">
        <v>103</v>
      </c>
      <c r="C84" s="1" t="s">
        <v>68</v>
      </c>
      <c r="D84" s="1" t="str">
        <f t="shared" si="1"/>
        <v>Мазь бензилбензоат</v>
      </c>
      <c r="E84" s="1" t="s">
        <v>427</v>
      </c>
      <c r="F84" s="21" t="s">
        <v>428</v>
      </c>
      <c r="G84" s="1" t="s">
        <v>358</v>
      </c>
      <c r="H84" s="1" t="s">
        <v>135</v>
      </c>
      <c r="I84" s="1">
        <v>5</v>
      </c>
      <c r="J84" s="1">
        <v>100</v>
      </c>
      <c r="K84" s="1">
        <f t="shared" si="2"/>
        <v>0.5</v>
      </c>
      <c r="L84" s="21" t="s">
        <v>16</v>
      </c>
      <c r="M84" s="21" t="s">
        <v>167</v>
      </c>
      <c r="N84" s="1"/>
    </row>
    <row r="85" spans="1:14" s="2" customFormat="1" ht="33.75">
      <c r="A85" s="1">
        <v>82</v>
      </c>
      <c r="B85" s="1" t="s">
        <v>104</v>
      </c>
      <c r="C85" s="1" t="s">
        <v>68</v>
      </c>
      <c r="D85" s="1" t="str">
        <f t="shared" si="1"/>
        <v>Меновазин</v>
      </c>
      <c r="E85" s="1" t="s">
        <v>427</v>
      </c>
      <c r="F85" s="21" t="s">
        <v>428</v>
      </c>
      <c r="G85" s="1" t="s">
        <v>358</v>
      </c>
      <c r="H85" s="1" t="s">
        <v>135</v>
      </c>
      <c r="I85" s="1">
        <v>5</v>
      </c>
      <c r="J85" s="1">
        <v>35</v>
      </c>
      <c r="K85" s="1">
        <f t="shared" si="2"/>
        <v>0.175</v>
      </c>
      <c r="L85" s="21" t="s">
        <v>16</v>
      </c>
      <c r="M85" s="21" t="s">
        <v>168</v>
      </c>
      <c r="N85" s="1"/>
    </row>
    <row r="86" spans="1:14" s="2" customFormat="1" ht="33.75">
      <c r="A86" s="1">
        <v>83</v>
      </c>
      <c r="B86" s="1" t="s">
        <v>105</v>
      </c>
      <c r="C86" s="1" t="s">
        <v>68</v>
      </c>
      <c r="D86" s="1" t="str">
        <f t="shared" si="1"/>
        <v>Мезим-форте</v>
      </c>
      <c r="E86" s="1" t="s">
        <v>427</v>
      </c>
      <c r="F86" s="21" t="s">
        <v>428</v>
      </c>
      <c r="G86" s="1" t="s">
        <v>358</v>
      </c>
      <c r="H86" s="1" t="s">
        <v>135</v>
      </c>
      <c r="I86" s="1">
        <v>10</v>
      </c>
      <c r="J86" s="1">
        <v>190</v>
      </c>
      <c r="K86" s="1">
        <f t="shared" si="2"/>
        <v>1.9</v>
      </c>
      <c r="L86" s="21" t="s">
        <v>16</v>
      </c>
      <c r="M86" s="21" t="s">
        <v>169</v>
      </c>
      <c r="N86" s="1"/>
    </row>
    <row r="87" spans="1:14" s="2" customFormat="1" ht="33.75">
      <c r="A87" s="1">
        <v>84</v>
      </c>
      <c r="B87" s="1" t="s">
        <v>106</v>
      </c>
      <c r="C87" s="1" t="s">
        <v>68</v>
      </c>
      <c r="D87" s="1" t="str">
        <f t="shared" si="1"/>
        <v>Нафтизин</v>
      </c>
      <c r="E87" s="1" t="s">
        <v>427</v>
      </c>
      <c r="F87" s="21" t="s">
        <v>428</v>
      </c>
      <c r="G87" s="1" t="s">
        <v>358</v>
      </c>
      <c r="H87" s="1" t="s">
        <v>135</v>
      </c>
      <c r="I87" s="1">
        <v>10</v>
      </c>
      <c r="J87" s="1">
        <v>35</v>
      </c>
      <c r="K87" s="1">
        <f t="shared" si="2"/>
        <v>0.35</v>
      </c>
      <c r="L87" s="21" t="s">
        <v>16</v>
      </c>
      <c r="M87" s="21" t="s">
        <v>170</v>
      </c>
      <c r="N87" s="1"/>
    </row>
    <row r="88" spans="1:14" s="2" customFormat="1" ht="33.75">
      <c r="A88" s="1">
        <v>85</v>
      </c>
      <c r="B88" s="1" t="s">
        <v>107</v>
      </c>
      <c r="C88" s="1" t="s">
        <v>68</v>
      </c>
      <c r="D88" s="1" t="str">
        <f t="shared" si="1"/>
        <v>Нитроксолин</v>
      </c>
      <c r="E88" s="1" t="s">
        <v>427</v>
      </c>
      <c r="F88" s="21" t="s">
        <v>428</v>
      </c>
      <c r="G88" s="1" t="s">
        <v>358</v>
      </c>
      <c r="H88" s="1" t="s">
        <v>134</v>
      </c>
      <c r="I88" s="1">
        <v>10</v>
      </c>
      <c r="J88" s="1">
        <v>100</v>
      </c>
      <c r="K88" s="1">
        <f t="shared" si="2"/>
        <v>1</v>
      </c>
      <c r="L88" s="21" t="s">
        <v>16</v>
      </c>
      <c r="M88" s="21" t="s">
        <v>171</v>
      </c>
      <c r="N88" s="1"/>
    </row>
    <row r="89" spans="1:14" s="2" customFormat="1" ht="33.75">
      <c r="A89" s="1">
        <v>86</v>
      </c>
      <c r="B89" s="1" t="s">
        <v>108</v>
      </c>
      <c r="C89" s="1" t="s">
        <v>68</v>
      </c>
      <c r="D89" s="1" t="str">
        <f t="shared" si="1"/>
        <v>Ново-пассит</v>
      </c>
      <c r="E89" s="1" t="s">
        <v>427</v>
      </c>
      <c r="F89" s="21" t="s">
        <v>428</v>
      </c>
      <c r="G89" s="1" t="s">
        <v>358</v>
      </c>
      <c r="H89" s="1" t="s">
        <v>135</v>
      </c>
      <c r="I89" s="1">
        <v>5</v>
      </c>
      <c r="J89" s="1">
        <v>147</v>
      </c>
      <c r="K89" s="1">
        <f t="shared" si="2"/>
        <v>0.735</v>
      </c>
      <c r="L89" s="21" t="s">
        <v>16</v>
      </c>
      <c r="M89" s="21" t="s">
        <v>172</v>
      </c>
      <c r="N89" s="1"/>
    </row>
    <row r="90" spans="1:14" s="2" customFormat="1" ht="33.75">
      <c r="A90" s="1">
        <v>87</v>
      </c>
      <c r="B90" s="1" t="s">
        <v>109</v>
      </c>
      <c r="C90" s="1" t="s">
        <v>68</v>
      </c>
      <c r="D90" s="1" t="str">
        <f t="shared" si="1"/>
        <v>Но-шпа</v>
      </c>
      <c r="E90" s="1" t="s">
        <v>427</v>
      </c>
      <c r="F90" s="21" t="s">
        <v>428</v>
      </c>
      <c r="G90" s="1" t="s">
        <v>358</v>
      </c>
      <c r="H90" s="1" t="s">
        <v>134</v>
      </c>
      <c r="I90" s="1">
        <v>2</v>
      </c>
      <c r="J90" s="1">
        <v>560</v>
      </c>
      <c r="K90" s="1">
        <f t="shared" si="2"/>
        <v>1.12</v>
      </c>
      <c r="L90" s="21" t="s">
        <v>16</v>
      </c>
      <c r="M90" s="21" t="s">
        <v>173</v>
      </c>
      <c r="N90" s="1"/>
    </row>
    <row r="91" spans="1:14" s="2" customFormat="1" ht="33.75">
      <c r="A91" s="1">
        <v>88</v>
      </c>
      <c r="B91" s="1" t="s">
        <v>110</v>
      </c>
      <c r="C91" s="1" t="s">
        <v>68</v>
      </c>
      <c r="D91" s="1" t="str">
        <f t="shared" si="1"/>
        <v>Панкреатин</v>
      </c>
      <c r="E91" s="1" t="s">
        <v>427</v>
      </c>
      <c r="F91" s="21" t="s">
        <v>428</v>
      </c>
      <c r="G91" s="1" t="s">
        <v>358</v>
      </c>
      <c r="H91" s="1" t="s">
        <v>134</v>
      </c>
      <c r="I91" s="1">
        <v>5</v>
      </c>
      <c r="J91" s="1">
        <v>160</v>
      </c>
      <c r="K91" s="1">
        <f t="shared" si="2"/>
        <v>0.8</v>
      </c>
      <c r="L91" s="21" t="s">
        <v>16</v>
      </c>
      <c r="M91" s="21" t="s">
        <v>174</v>
      </c>
      <c r="N91" s="1"/>
    </row>
    <row r="92" spans="1:14" s="2" customFormat="1" ht="33.75">
      <c r="A92" s="1">
        <v>89</v>
      </c>
      <c r="B92" s="1" t="s">
        <v>111</v>
      </c>
      <c r="C92" s="1" t="s">
        <v>68</v>
      </c>
      <c r="D92" s="1" t="str">
        <f t="shared" si="1"/>
        <v>Папаверин</v>
      </c>
      <c r="E92" s="1" t="s">
        <v>427</v>
      </c>
      <c r="F92" s="21" t="s">
        <v>428</v>
      </c>
      <c r="G92" s="1" t="s">
        <v>358</v>
      </c>
      <c r="H92" s="1" t="s">
        <v>134</v>
      </c>
      <c r="I92" s="1">
        <v>5</v>
      </c>
      <c r="J92" s="1">
        <v>30</v>
      </c>
      <c r="K92" s="1">
        <f t="shared" si="2"/>
        <v>0.15</v>
      </c>
      <c r="L92" s="21" t="s">
        <v>16</v>
      </c>
      <c r="M92" s="21" t="s">
        <v>175</v>
      </c>
      <c r="N92" s="1"/>
    </row>
    <row r="93" spans="1:14" s="2" customFormat="1" ht="33.75">
      <c r="A93" s="1">
        <v>90</v>
      </c>
      <c r="B93" s="1" t="s">
        <v>112</v>
      </c>
      <c r="C93" s="1" t="s">
        <v>68</v>
      </c>
      <c r="D93" s="1" t="str">
        <f t="shared" si="1"/>
        <v>Парацитомол</v>
      </c>
      <c r="E93" s="1" t="s">
        <v>427</v>
      </c>
      <c r="F93" s="21" t="s">
        <v>428</v>
      </c>
      <c r="G93" s="1" t="s">
        <v>358</v>
      </c>
      <c r="H93" s="1" t="s">
        <v>134</v>
      </c>
      <c r="I93" s="1">
        <v>10</v>
      </c>
      <c r="J93" s="1">
        <v>15</v>
      </c>
      <c r="K93" s="1">
        <f t="shared" si="2"/>
        <v>0.15</v>
      </c>
      <c r="L93" s="21" t="s">
        <v>16</v>
      </c>
      <c r="M93" s="21" t="s">
        <v>176</v>
      </c>
      <c r="N93" s="1"/>
    </row>
    <row r="94" spans="1:14" s="2" customFormat="1" ht="33.75">
      <c r="A94" s="1">
        <v>91</v>
      </c>
      <c r="B94" s="1" t="s">
        <v>113</v>
      </c>
      <c r="C94" s="1" t="s">
        <v>68</v>
      </c>
      <c r="D94" s="1" t="str">
        <f t="shared" si="1"/>
        <v>Пенталгин</v>
      </c>
      <c r="E94" s="1" t="s">
        <v>427</v>
      </c>
      <c r="F94" s="21" t="s">
        <v>428</v>
      </c>
      <c r="G94" s="1" t="s">
        <v>358</v>
      </c>
      <c r="H94" s="1" t="s">
        <v>134</v>
      </c>
      <c r="I94" s="1">
        <v>10</v>
      </c>
      <c r="J94" s="1">
        <v>120</v>
      </c>
      <c r="K94" s="1">
        <f t="shared" si="2"/>
        <v>1.2</v>
      </c>
      <c r="L94" s="21" t="s">
        <v>16</v>
      </c>
      <c r="M94" s="21" t="s">
        <v>177</v>
      </c>
      <c r="N94" s="1"/>
    </row>
    <row r="95" spans="1:14" s="2" customFormat="1" ht="33.75">
      <c r="A95" s="1">
        <v>92</v>
      </c>
      <c r="B95" s="1" t="s">
        <v>114</v>
      </c>
      <c r="C95" s="1" t="s">
        <v>68</v>
      </c>
      <c r="D95" s="1" t="str">
        <f t="shared" si="1"/>
        <v>Пипетки</v>
      </c>
      <c r="E95" s="1" t="s">
        <v>427</v>
      </c>
      <c r="F95" s="21" t="s">
        <v>428</v>
      </c>
      <c r="G95" s="1" t="s">
        <v>358</v>
      </c>
      <c r="H95" s="1" t="s">
        <v>134</v>
      </c>
      <c r="I95" s="1">
        <v>10</v>
      </c>
      <c r="J95" s="1">
        <v>11</v>
      </c>
      <c r="K95" s="1">
        <f t="shared" si="2"/>
        <v>0.11</v>
      </c>
      <c r="L95" s="21" t="s">
        <v>16</v>
      </c>
      <c r="M95" s="21" t="s">
        <v>178</v>
      </c>
      <c r="N95" s="1"/>
    </row>
    <row r="96" spans="1:14" s="2" customFormat="1" ht="33.75">
      <c r="A96" s="1">
        <v>93</v>
      </c>
      <c r="B96" s="1" t="s">
        <v>115</v>
      </c>
      <c r="C96" s="1" t="s">
        <v>68</v>
      </c>
      <c r="D96" s="1" t="str">
        <f t="shared" si="1"/>
        <v>Пирантел</v>
      </c>
      <c r="E96" s="1" t="s">
        <v>427</v>
      </c>
      <c r="F96" s="21" t="s">
        <v>428</v>
      </c>
      <c r="G96" s="1" t="s">
        <v>358</v>
      </c>
      <c r="H96" s="1" t="s">
        <v>134</v>
      </c>
      <c r="I96" s="1">
        <v>10</v>
      </c>
      <c r="J96" s="1">
        <v>110</v>
      </c>
      <c r="K96" s="1">
        <f t="shared" si="2"/>
        <v>1.1</v>
      </c>
      <c r="L96" s="21" t="s">
        <v>16</v>
      </c>
      <c r="M96" s="21" t="s">
        <v>179</v>
      </c>
      <c r="N96" s="1"/>
    </row>
    <row r="97" spans="1:14" s="2" customFormat="1" ht="33.75">
      <c r="A97" s="1">
        <v>94</v>
      </c>
      <c r="B97" s="1" t="s">
        <v>116</v>
      </c>
      <c r="C97" s="1" t="s">
        <v>68</v>
      </c>
      <c r="D97" s="1" t="str">
        <f t="shared" si="1"/>
        <v>Плестал</v>
      </c>
      <c r="E97" s="1" t="s">
        <v>427</v>
      </c>
      <c r="F97" s="21" t="s">
        <v>428</v>
      </c>
      <c r="G97" s="1" t="s">
        <v>358</v>
      </c>
      <c r="H97" s="1" t="s">
        <v>134</v>
      </c>
      <c r="I97" s="1">
        <v>10</v>
      </c>
      <c r="J97" s="1">
        <v>130</v>
      </c>
      <c r="K97" s="1">
        <f t="shared" si="2"/>
        <v>1.3</v>
      </c>
      <c r="L97" s="21" t="s">
        <v>16</v>
      </c>
      <c r="M97" s="21" t="s">
        <v>180</v>
      </c>
      <c r="N97" s="1"/>
    </row>
    <row r="98" spans="1:14" s="2" customFormat="1" ht="33.75">
      <c r="A98" s="1">
        <v>95</v>
      </c>
      <c r="B98" s="1" t="s">
        <v>117</v>
      </c>
      <c r="C98" s="1" t="s">
        <v>68</v>
      </c>
      <c r="D98" s="1" t="str">
        <f t="shared" si="1"/>
        <v>Ревит</v>
      </c>
      <c r="E98" s="1" t="s">
        <v>427</v>
      </c>
      <c r="F98" s="21" t="s">
        <v>428</v>
      </c>
      <c r="G98" s="1" t="s">
        <v>358</v>
      </c>
      <c r="H98" s="1" t="s">
        <v>135</v>
      </c>
      <c r="I98" s="1">
        <v>20</v>
      </c>
      <c r="J98" s="1">
        <v>150</v>
      </c>
      <c r="K98" s="1">
        <f t="shared" si="2"/>
        <v>3</v>
      </c>
      <c r="L98" s="21" t="s">
        <v>16</v>
      </c>
      <c r="M98" s="21" t="s">
        <v>181</v>
      </c>
      <c r="N98" s="1"/>
    </row>
    <row r="99" spans="1:14" s="2" customFormat="1" ht="33.75">
      <c r="A99" s="1">
        <v>96</v>
      </c>
      <c r="B99" s="1" t="s">
        <v>118</v>
      </c>
      <c r="C99" s="1" t="s">
        <v>68</v>
      </c>
      <c r="D99" s="1" t="str">
        <f t="shared" si="1"/>
        <v>Сальбутамол</v>
      </c>
      <c r="E99" s="1" t="s">
        <v>427</v>
      </c>
      <c r="F99" s="21" t="s">
        <v>428</v>
      </c>
      <c r="G99" s="1" t="s">
        <v>358</v>
      </c>
      <c r="H99" s="1" t="s">
        <v>134</v>
      </c>
      <c r="I99" s="1">
        <v>2</v>
      </c>
      <c r="J99" s="1">
        <v>220</v>
      </c>
      <c r="K99" s="1">
        <f t="shared" si="2"/>
        <v>0.44</v>
      </c>
      <c r="L99" s="21" t="s">
        <v>16</v>
      </c>
      <c r="M99" s="21" t="s">
        <v>182</v>
      </c>
      <c r="N99" s="1"/>
    </row>
    <row r="100" spans="1:14" s="2" customFormat="1" ht="33.75">
      <c r="A100" s="1">
        <v>97</v>
      </c>
      <c r="B100" s="1" t="s">
        <v>119</v>
      </c>
      <c r="C100" s="1" t="s">
        <v>68</v>
      </c>
      <c r="D100" s="1" t="str">
        <f t="shared" si="1"/>
        <v>Стрептоцид</v>
      </c>
      <c r="E100" s="1" t="s">
        <v>433</v>
      </c>
      <c r="F100" s="21" t="s">
        <v>434</v>
      </c>
      <c r="G100" s="1" t="s">
        <v>358</v>
      </c>
      <c r="H100" s="1" t="s">
        <v>134</v>
      </c>
      <c r="I100" s="1">
        <v>20</v>
      </c>
      <c r="J100" s="1">
        <v>12</v>
      </c>
      <c r="K100" s="1">
        <f t="shared" si="2"/>
        <v>0.24</v>
      </c>
      <c r="L100" s="21" t="s">
        <v>16</v>
      </c>
      <c r="M100" s="21" t="s">
        <v>183</v>
      </c>
      <c r="N100" s="1"/>
    </row>
    <row r="101" spans="1:14" s="2" customFormat="1" ht="33.75">
      <c r="A101" s="1">
        <v>98</v>
      </c>
      <c r="B101" s="1" t="s">
        <v>120</v>
      </c>
      <c r="C101" s="1" t="s">
        <v>68</v>
      </c>
      <c r="D101" s="1" t="str">
        <f t="shared" si="1"/>
        <v>Спазган</v>
      </c>
      <c r="E101" s="1" t="s">
        <v>427</v>
      </c>
      <c r="F101" s="21" t="s">
        <v>428</v>
      </c>
      <c r="G101" s="1" t="s">
        <v>358</v>
      </c>
      <c r="H101" s="1" t="s">
        <v>134</v>
      </c>
      <c r="I101" s="1">
        <v>20</v>
      </c>
      <c r="J101" s="1">
        <v>60</v>
      </c>
      <c r="K101" s="1">
        <f t="shared" si="2"/>
        <v>1.2</v>
      </c>
      <c r="L101" s="21" t="s">
        <v>16</v>
      </c>
      <c r="M101" s="21" t="s">
        <v>184</v>
      </c>
      <c r="N101" s="1"/>
    </row>
    <row r="102" spans="1:14" s="2" customFormat="1" ht="33.75">
      <c r="A102" s="1">
        <v>99</v>
      </c>
      <c r="B102" s="1" t="s">
        <v>121</v>
      </c>
      <c r="C102" s="1" t="s">
        <v>68</v>
      </c>
      <c r="D102" s="1" t="str">
        <f t="shared" si="1"/>
        <v>Трависил</v>
      </c>
      <c r="E102" s="1" t="s">
        <v>427</v>
      </c>
      <c r="F102" s="21" t="s">
        <v>428</v>
      </c>
      <c r="G102" s="1" t="s">
        <v>358</v>
      </c>
      <c r="H102" s="1" t="s">
        <v>135</v>
      </c>
      <c r="I102" s="1">
        <v>10</v>
      </c>
      <c r="J102" s="1">
        <v>150</v>
      </c>
      <c r="K102" s="1">
        <f t="shared" si="2"/>
        <v>1.5</v>
      </c>
      <c r="L102" s="21" t="s">
        <v>16</v>
      </c>
      <c r="M102" s="21" t="s">
        <v>185</v>
      </c>
      <c r="N102" s="1"/>
    </row>
    <row r="103" spans="1:14" s="2" customFormat="1" ht="33.75">
      <c r="A103" s="1">
        <v>100</v>
      </c>
      <c r="B103" s="1" t="s">
        <v>122</v>
      </c>
      <c r="C103" s="1" t="s">
        <v>68</v>
      </c>
      <c r="D103" s="1" t="str">
        <f t="shared" si="1"/>
        <v>Траксевазин мазь</v>
      </c>
      <c r="E103" s="1" t="s">
        <v>427</v>
      </c>
      <c r="F103" s="21" t="s">
        <v>428</v>
      </c>
      <c r="G103" s="1" t="s">
        <v>358</v>
      </c>
      <c r="H103" s="1" t="s">
        <v>135</v>
      </c>
      <c r="I103" s="1">
        <v>5</v>
      </c>
      <c r="J103" s="1">
        <v>220</v>
      </c>
      <c r="K103" s="1">
        <f t="shared" si="2"/>
        <v>1.1</v>
      </c>
      <c r="L103" s="21" t="s">
        <v>16</v>
      </c>
      <c r="M103" s="21" t="s">
        <v>186</v>
      </c>
      <c r="N103" s="1"/>
    </row>
    <row r="104" spans="1:14" s="2" customFormat="1" ht="33.75">
      <c r="A104" s="1">
        <v>101</v>
      </c>
      <c r="B104" s="1" t="s">
        <v>123</v>
      </c>
      <c r="C104" s="1" t="s">
        <v>68</v>
      </c>
      <c r="D104" s="1" t="str">
        <f t="shared" si="1"/>
        <v>Трихопол</v>
      </c>
      <c r="E104" s="1" t="s">
        <v>427</v>
      </c>
      <c r="F104" s="21" t="s">
        <v>428</v>
      </c>
      <c r="G104" s="1" t="s">
        <v>358</v>
      </c>
      <c r="H104" s="1" t="s">
        <v>134</v>
      </c>
      <c r="I104" s="1">
        <v>10</v>
      </c>
      <c r="J104" s="1">
        <v>170</v>
      </c>
      <c r="K104" s="1">
        <f t="shared" si="2"/>
        <v>1.7</v>
      </c>
      <c r="L104" s="21" t="s">
        <v>16</v>
      </c>
      <c r="M104" s="21" t="s">
        <v>187</v>
      </c>
      <c r="N104" s="1"/>
    </row>
    <row r="105" spans="1:14" s="2" customFormat="1" ht="33.75">
      <c r="A105" s="1">
        <v>102</v>
      </c>
      <c r="B105" s="1" t="s">
        <v>124</v>
      </c>
      <c r="C105" s="1" t="s">
        <v>68</v>
      </c>
      <c r="D105" s="1" t="str">
        <f t="shared" si="1"/>
        <v>Уголь активированный</v>
      </c>
      <c r="E105" s="1" t="s">
        <v>427</v>
      </c>
      <c r="F105" s="21" t="s">
        <v>428</v>
      </c>
      <c r="G105" s="1" t="s">
        <v>358</v>
      </c>
      <c r="H105" s="1" t="s">
        <v>134</v>
      </c>
      <c r="I105" s="1">
        <v>10</v>
      </c>
      <c r="J105" s="1">
        <v>12</v>
      </c>
      <c r="K105" s="1">
        <f t="shared" si="2"/>
        <v>0.12</v>
      </c>
      <c r="L105" s="21" t="s">
        <v>16</v>
      </c>
      <c r="M105" s="21" t="s">
        <v>188</v>
      </c>
      <c r="N105" s="1"/>
    </row>
    <row r="106" spans="1:14" s="2" customFormat="1" ht="33.75">
      <c r="A106" s="1">
        <v>103</v>
      </c>
      <c r="B106" s="1" t="s">
        <v>125</v>
      </c>
      <c r="C106" s="1" t="s">
        <v>68</v>
      </c>
      <c r="D106" s="1" t="str">
        <f t="shared" si="1"/>
        <v>Фастум-гель</v>
      </c>
      <c r="E106" s="1" t="s">
        <v>427</v>
      </c>
      <c r="F106" s="21" t="s">
        <v>428</v>
      </c>
      <c r="G106" s="1" t="s">
        <v>358</v>
      </c>
      <c r="H106" s="1" t="s">
        <v>134</v>
      </c>
      <c r="I106" s="1">
        <v>5</v>
      </c>
      <c r="J106" s="1">
        <v>210</v>
      </c>
      <c r="K106" s="1">
        <f t="shared" si="2"/>
        <v>1.05</v>
      </c>
      <c r="L106" s="21" t="s">
        <v>16</v>
      </c>
      <c r="M106" s="21" t="s">
        <v>189</v>
      </c>
      <c r="N106" s="1"/>
    </row>
    <row r="107" spans="1:14" s="2" customFormat="1" ht="33.75">
      <c r="A107" s="1">
        <v>104</v>
      </c>
      <c r="B107" s="1" t="s">
        <v>126</v>
      </c>
      <c r="C107" s="1" t="s">
        <v>68</v>
      </c>
      <c r="D107" s="1" t="str">
        <f t="shared" si="1"/>
        <v>Фурадонин</v>
      </c>
      <c r="E107" s="1" t="s">
        <v>427</v>
      </c>
      <c r="F107" s="21" t="s">
        <v>428</v>
      </c>
      <c r="G107" s="1" t="s">
        <v>358</v>
      </c>
      <c r="H107" s="1" t="s">
        <v>135</v>
      </c>
      <c r="I107" s="1">
        <v>10</v>
      </c>
      <c r="J107" s="1">
        <v>5</v>
      </c>
      <c r="K107" s="1">
        <f t="shared" si="2"/>
        <v>0.05</v>
      </c>
      <c r="L107" s="21" t="s">
        <v>16</v>
      </c>
      <c r="M107" s="21" t="s">
        <v>190</v>
      </c>
      <c r="N107" s="1"/>
    </row>
    <row r="108" spans="1:14" s="2" customFormat="1" ht="33.75">
      <c r="A108" s="1">
        <v>105</v>
      </c>
      <c r="B108" s="1" t="s">
        <v>127</v>
      </c>
      <c r="C108" s="1" t="s">
        <v>68</v>
      </c>
      <c r="D108" s="1" t="str">
        <f t="shared" si="1"/>
        <v>Фуразалидон</v>
      </c>
      <c r="E108" s="1" t="s">
        <v>427</v>
      </c>
      <c r="F108" s="21" t="s">
        <v>428</v>
      </c>
      <c r="G108" s="1" t="s">
        <v>358</v>
      </c>
      <c r="H108" s="1" t="s">
        <v>134</v>
      </c>
      <c r="I108" s="1">
        <v>5</v>
      </c>
      <c r="J108" s="1">
        <v>10</v>
      </c>
      <c r="K108" s="1">
        <f t="shared" si="2"/>
        <v>0.05</v>
      </c>
      <c r="L108" s="21" t="s">
        <v>16</v>
      </c>
      <c r="M108" s="21" t="s">
        <v>191</v>
      </c>
      <c r="N108" s="1"/>
    </row>
    <row r="109" spans="1:14" s="2" customFormat="1" ht="33.75">
      <c r="A109" s="1">
        <v>106</v>
      </c>
      <c r="B109" s="1" t="s">
        <v>128</v>
      </c>
      <c r="C109" s="1" t="s">
        <v>68</v>
      </c>
      <c r="D109" s="1" t="str">
        <f t="shared" si="1"/>
        <v>Цитрамон</v>
      </c>
      <c r="E109" s="1" t="s">
        <v>427</v>
      </c>
      <c r="F109" s="21" t="s">
        <v>428</v>
      </c>
      <c r="G109" s="1" t="s">
        <v>358</v>
      </c>
      <c r="H109" s="1" t="s">
        <v>134</v>
      </c>
      <c r="I109" s="1">
        <v>20</v>
      </c>
      <c r="J109" s="1">
        <v>12</v>
      </c>
      <c r="K109" s="1">
        <f t="shared" si="2"/>
        <v>0.24</v>
      </c>
      <c r="L109" s="21" t="s">
        <v>16</v>
      </c>
      <c r="M109" s="21" t="s">
        <v>192</v>
      </c>
      <c r="N109" s="1"/>
    </row>
    <row r="110" spans="1:14" s="2" customFormat="1" ht="33.75">
      <c r="A110" s="1">
        <v>107</v>
      </c>
      <c r="B110" s="1" t="s">
        <v>129</v>
      </c>
      <c r="C110" s="1" t="s">
        <v>68</v>
      </c>
      <c r="D110" s="1" t="str">
        <f t="shared" si="1"/>
        <v>Шприц  2,0</v>
      </c>
      <c r="E110" s="1" t="s">
        <v>446</v>
      </c>
      <c r="F110" s="21" t="s">
        <v>447</v>
      </c>
      <c r="G110" s="1" t="s">
        <v>358</v>
      </c>
      <c r="H110" s="1" t="s">
        <v>63</v>
      </c>
      <c r="I110" s="1">
        <v>50</v>
      </c>
      <c r="J110" s="1">
        <v>5</v>
      </c>
      <c r="K110" s="1">
        <f t="shared" si="2"/>
        <v>0.25</v>
      </c>
      <c r="L110" s="21" t="s">
        <v>16</v>
      </c>
      <c r="M110" s="21" t="s">
        <v>193</v>
      </c>
      <c r="N110" s="1"/>
    </row>
    <row r="111" spans="1:14" s="2" customFormat="1" ht="33.75">
      <c r="A111" s="1">
        <v>108</v>
      </c>
      <c r="B111" s="1" t="s">
        <v>130</v>
      </c>
      <c r="C111" s="1" t="s">
        <v>68</v>
      </c>
      <c r="D111" s="1" t="str">
        <f t="shared" si="1"/>
        <v>Экстракт валерьяны</v>
      </c>
      <c r="E111" s="1" t="s">
        <v>427</v>
      </c>
      <c r="F111" s="21" t="s">
        <v>428</v>
      </c>
      <c r="G111" s="1" t="s">
        <v>358</v>
      </c>
      <c r="H111" s="1" t="s">
        <v>134</v>
      </c>
      <c r="I111" s="1">
        <v>20</v>
      </c>
      <c r="J111" s="1">
        <v>8</v>
      </c>
      <c r="K111" s="1">
        <f t="shared" si="2"/>
        <v>0.16</v>
      </c>
      <c r="L111" s="21" t="s">
        <v>16</v>
      </c>
      <c r="M111" s="21" t="s">
        <v>194</v>
      </c>
      <c r="N111" s="1"/>
    </row>
    <row r="112" spans="1:14" s="2" customFormat="1" ht="33.75">
      <c r="A112" s="1">
        <v>109</v>
      </c>
      <c r="B112" s="1" t="s">
        <v>131</v>
      </c>
      <c r="C112" s="1" t="s">
        <v>68</v>
      </c>
      <c r="D112" s="1" t="str">
        <f t="shared" si="1"/>
        <v>Эритромицин</v>
      </c>
      <c r="E112" s="1" t="s">
        <v>436</v>
      </c>
      <c r="F112" s="21" t="s">
        <v>437</v>
      </c>
      <c r="G112" s="1" t="s">
        <v>358</v>
      </c>
      <c r="H112" s="1" t="s">
        <v>134</v>
      </c>
      <c r="I112" s="1">
        <v>20</v>
      </c>
      <c r="J112" s="1">
        <v>130</v>
      </c>
      <c r="K112" s="1">
        <f t="shared" si="2"/>
        <v>2.6</v>
      </c>
      <c r="L112" s="21" t="s">
        <v>16</v>
      </c>
      <c r="M112" s="21" t="s">
        <v>195</v>
      </c>
      <c r="N112" s="1"/>
    </row>
    <row r="113" spans="1:14" s="2" customFormat="1" ht="33.75">
      <c r="A113" s="1">
        <v>110</v>
      </c>
      <c r="B113" s="1" t="s">
        <v>132</v>
      </c>
      <c r="C113" s="1" t="s">
        <v>68</v>
      </c>
      <c r="D113" s="1" t="str">
        <f t="shared" si="1"/>
        <v>Эссенциале</v>
      </c>
      <c r="E113" s="1" t="s">
        <v>427</v>
      </c>
      <c r="F113" s="21" t="s">
        <v>428</v>
      </c>
      <c r="G113" s="1" t="s">
        <v>358</v>
      </c>
      <c r="H113" s="1" t="s">
        <v>134</v>
      </c>
      <c r="I113" s="1">
        <v>5</v>
      </c>
      <c r="J113" s="1">
        <v>260</v>
      </c>
      <c r="K113" s="1">
        <f t="shared" si="2"/>
        <v>1.3</v>
      </c>
      <c r="L113" s="21" t="s">
        <v>16</v>
      </c>
      <c r="M113" s="21" t="s">
        <v>196</v>
      </c>
      <c r="N113" s="1"/>
    </row>
    <row r="114" spans="1:14" s="2" customFormat="1" ht="33.75">
      <c r="A114" s="1">
        <v>111</v>
      </c>
      <c r="B114" s="1" t="s">
        <v>133</v>
      </c>
      <c r="C114" s="1" t="s">
        <v>68</v>
      </c>
      <c r="D114" s="1" t="str">
        <f t="shared" si="1"/>
        <v>Холосас</v>
      </c>
      <c r="E114" s="1" t="s">
        <v>427</v>
      </c>
      <c r="F114" s="21" t="s">
        <v>428</v>
      </c>
      <c r="G114" s="1" t="s">
        <v>358</v>
      </c>
      <c r="H114" s="1" t="s">
        <v>134</v>
      </c>
      <c r="I114" s="1">
        <v>10</v>
      </c>
      <c r="J114" s="1">
        <v>220</v>
      </c>
      <c r="K114" s="1">
        <f t="shared" si="2"/>
        <v>2.2</v>
      </c>
      <c r="L114" s="21" t="s">
        <v>16</v>
      </c>
      <c r="M114" s="21" t="s">
        <v>197</v>
      </c>
      <c r="N114" s="1"/>
    </row>
    <row r="115" spans="6:13" s="2" customFormat="1" ht="12">
      <c r="F115" s="22"/>
      <c r="K115" s="2">
        <f>SUM(K52:K114)</f>
        <v>49.89999999999999</v>
      </c>
      <c r="L115" s="22"/>
      <c r="M115" s="22"/>
    </row>
    <row r="116" spans="2:13" s="2" customFormat="1" ht="24">
      <c r="B116" s="6" t="s">
        <v>199</v>
      </c>
      <c r="F116" s="22"/>
      <c r="K116" s="6">
        <v>2737</v>
      </c>
      <c r="L116" s="22"/>
      <c r="M116" s="22"/>
    </row>
    <row r="117" spans="1:14" s="2" customFormat="1" ht="33.75">
      <c r="A117" s="1">
        <v>112</v>
      </c>
      <c r="B117" s="10" t="s">
        <v>203</v>
      </c>
      <c r="C117" s="1" t="s">
        <v>68</v>
      </c>
      <c r="D117" s="1" t="str">
        <f aca="true" t="shared" si="3" ref="D117:D174">B117</f>
        <v>Поршневая  А-41</v>
      </c>
      <c r="E117" s="1" t="s">
        <v>511</v>
      </c>
      <c r="F117" s="21" t="s">
        <v>512</v>
      </c>
      <c r="G117" s="1" t="s">
        <v>358</v>
      </c>
      <c r="H117" s="10" t="s">
        <v>219</v>
      </c>
      <c r="I117" s="11">
        <v>2</v>
      </c>
      <c r="J117" s="11">
        <v>60000</v>
      </c>
      <c r="K117" s="26">
        <f aca="true" t="shared" si="4" ref="K117:K174">(I117*J117)/1000</f>
        <v>120</v>
      </c>
      <c r="L117" s="21" t="s">
        <v>16</v>
      </c>
      <c r="M117" s="21" t="s">
        <v>221</v>
      </c>
      <c r="N117" s="1"/>
    </row>
    <row r="118" spans="1:14" s="2" customFormat="1" ht="33.75">
      <c r="A118" s="1">
        <v>113</v>
      </c>
      <c r="B118" s="10" t="s">
        <v>204</v>
      </c>
      <c r="C118" s="1" t="s">
        <v>68</v>
      </c>
      <c r="D118" s="1" t="str">
        <f t="shared" si="3"/>
        <v>Вкладыши К-700</v>
      </c>
      <c r="E118" s="1" t="s">
        <v>525</v>
      </c>
      <c r="F118" s="21" t="s">
        <v>526</v>
      </c>
      <c r="G118" s="1" t="s">
        <v>358</v>
      </c>
      <c r="H118" s="10" t="s">
        <v>219</v>
      </c>
      <c r="I118" s="11">
        <v>1</v>
      </c>
      <c r="J118" s="11">
        <v>20000</v>
      </c>
      <c r="K118" s="26">
        <f t="shared" si="4"/>
        <v>20</v>
      </c>
      <c r="L118" s="21" t="s">
        <v>16</v>
      </c>
      <c r="M118" s="21" t="s">
        <v>222</v>
      </c>
      <c r="N118" s="1"/>
    </row>
    <row r="119" spans="1:14" s="2" customFormat="1" ht="33.75">
      <c r="A119" s="1">
        <v>114</v>
      </c>
      <c r="B119" s="10" t="s">
        <v>205</v>
      </c>
      <c r="C119" s="1" t="s">
        <v>68</v>
      </c>
      <c r="D119" s="1" t="str">
        <f t="shared" si="3"/>
        <v>Аккумулятор</v>
      </c>
      <c r="E119" s="1" t="s">
        <v>531</v>
      </c>
      <c r="F119" s="21" t="s">
        <v>532</v>
      </c>
      <c r="G119" s="1" t="s">
        <v>358</v>
      </c>
      <c r="H119" s="11" t="s">
        <v>63</v>
      </c>
      <c r="I119" s="11">
        <v>2</v>
      </c>
      <c r="J119" s="11">
        <v>35000</v>
      </c>
      <c r="K119" s="26">
        <f t="shared" si="4"/>
        <v>70</v>
      </c>
      <c r="L119" s="21" t="s">
        <v>16</v>
      </c>
      <c r="M119" s="21" t="s">
        <v>223</v>
      </c>
      <c r="N119" s="1"/>
    </row>
    <row r="120" spans="1:14" s="2" customFormat="1" ht="45">
      <c r="A120" s="1">
        <v>115</v>
      </c>
      <c r="B120" s="10" t="s">
        <v>206</v>
      </c>
      <c r="C120" s="1" t="s">
        <v>68</v>
      </c>
      <c r="D120" s="1" t="str">
        <f t="shared" si="3"/>
        <v>Авторезина ПТС-4</v>
      </c>
      <c r="E120" s="1" t="s">
        <v>507</v>
      </c>
      <c r="F120" s="21" t="s">
        <v>508</v>
      </c>
      <c r="G120" s="1" t="s">
        <v>358</v>
      </c>
      <c r="H120" s="11" t="s">
        <v>63</v>
      </c>
      <c r="I120" s="11">
        <v>4</v>
      </c>
      <c r="J120" s="11">
        <v>20000</v>
      </c>
      <c r="K120" s="26">
        <f t="shared" si="4"/>
        <v>80</v>
      </c>
      <c r="L120" s="21" t="s">
        <v>16</v>
      </c>
      <c r="M120" s="21" t="s">
        <v>224</v>
      </c>
      <c r="N120" s="1"/>
    </row>
    <row r="121" spans="1:14" s="2" customFormat="1" ht="33.75">
      <c r="A121" s="1">
        <v>116</v>
      </c>
      <c r="B121" s="10" t="s">
        <v>207</v>
      </c>
      <c r="C121" s="1" t="s">
        <v>68</v>
      </c>
      <c r="D121" s="1" t="str">
        <f t="shared" si="3"/>
        <v>Гидровлические шланги ДТ-75</v>
      </c>
      <c r="E121" s="1" t="s">
        <v>523</v>
      </c>
      <c r="F121" s="21" t="s">
        <v>524</v>
      </c>
      <c r="G121" s="1" t="s">
        <v>358</v>
      </c>
      <c r="H121" s="11" t="s">
        <v>63</v>
      </c>
      <c r="I121" s="11">
        <v>2</v>
      </c>
      <c r="J121" s="11">
        <v>20000</v>
      </c>
      <c r="K121" s="26">
        <f t="shared" si="4"/>
        <v>40</v>
      </c>
      <c r="L121" s="21" t="s">
        <v>16</v>
      </c>
      <c r="M121" s="21" t="s">
        <v>225</v>
      </c>
      <c r="N121" s="1"/>
    </row>
    <row r="122" spans="1:14" s="2" customFormat="1" ht="33.75">
      <c r="A122" s="1">
        <v>117</v>
      </c>
      <c r="B122" s="10" t="s">
        <v>208</v>
      </c>
      <c r="C122" s="1" t="s">
        <v>68</v>
      </c>
      <c r="D122" s="1" t="str">
        <f t="shared" si="3"/>
        <v>Поршневая СCVL-14</v>
      </c>
      <c r="E122" s="1" t="s">
        <v>511</v>
      </c>
      <c r="F122" s="21" t="s">
        <v>512</v>
      </c>
      <c r="G122" s="1" t="s">
        <v>358</v>
      </c>
      <c r="H122" s="10" t="s">
        <v>219</v>
      </c>
      <c r="I122" s="11">
        <v>2</v>
      </c>
      <c r="J122" s="11">
        <v>60000</v>
      </c>
      <c r="K122" s="26">
        <f t="shared" si="4"/>
        <v>120</v>
      </c>
      <c r="L122" s="21" t="s">
        <v>16</v>
      </c>
      <c r="M122" s="21" t="s">
        <v>226</v>
      </c>
      <c r="N122" s="1"/>
    </row>
    <row r="123" spans="1:14" s="2" customFormat="1" ht="33.75">
      <c r="A123" s="1">
        <v>118</v>
      </c>
      <c r="B123" s="10" t="s">
        <v>209</v>
      </c>
      <c r="C123" s="1" t="s">
        <v>68</v>
      </c>
      <c r="D123" s="1" t="str">
        <f t="shared" si="3"/>
        <v>Магнетто пускового двигателя</v>
      </c>
      <c r="E123" s="1" t="s">
        <v>529</v>
      </c>
      <c r="F123" s="21" t="s">
        <v>530</v>
      </c>
      <c r="G123" s="1" t="s">
        <v>358</v>
      </c>
      <c r="H123" s="11" t="s">
        <v>63</v>
      </c>
      <c r="I123" s="11">
        <v>5</v>
      </c>
      <c r="J123" s="11">
        <v>6000</v>
      </c>
      <c r="K123" s="26">
        <f t="shared" si="4"/>
        <v>30</v>
      </c>
      <c r="L123" s="21" t="s">
        <v>16</v>
      </c>
      <c r="M123" s="21" t="s">
        <v>227</v>
      </c>
      <c r="N123" s="1"/>
    </row>
    <row r="124" spans="1:14" s="2" customFormat="1" ht="33.75">
      <c r="A124" s="1">
        <v>119</v>
      </c>
      <c r="B124" s="10" t="s">
        <v>210</v>
      </c>
      <c r="C124" s="1" t="s">
        <v>68</v>
      </c>
      <c r="D124" s="1" t="str">
        <f t="shared" si="3"/>
        <v>Кольца поршневые К-700</v>
      </c>
      <c r="E124" s="1" t="s">
        <v>511</v>
      </c>
      <c r="F124" s="21" t="s">
        <v>512</v>
      </c>
      <c r="G124" s="1" t="s">
        <v>358</v>
      </c>
      <c r="H124" s="10" t="s">
        <v>219</v>
      </c>
      <c r="I124" s="11">
        <v>8</v>
      </c>
      <c r="J124" s="11">
        <v>5000</v>
      </c>
      <c r="K124" s="26">
        <f t="shared" si="4"/>
        <v>40</v>
      </c>
      <c r="L124" s="21" t="s">
        <v>16</v>
      </c>
      <c r="M124" s="21" t="s">
        <v>228</v>
      </c>
      <c r="N124" s="1"/>
    </row>
    <row r="125" spans="1:14" s="2" customFormat="1" ht="33.75">
      <c r="A125" s="1">
        <v>120</v>
      </c>
      <c r="B125" s="10" t="s">
        <v>211</v>
      </c>
      <c r="C125" s="1" t="s">
        <v>68</v>
      </c>
      <c r="D125" s="1" t="str">
        <f t="shared" si="3"/>
        <v>Шатун К-700</v>
      </c>
      <c r="E125" s="1" t="s">
        <v>511</v>
      </c>
      <c r="F125" s="21" t="s">
        <v>512</v>
      </c>
      <c r="G125" s="1" t="s">
        <v>358</v>
      </c>
      <c r="H125" s="11" t="s">
        <v>63</v>
      </c>
      <c r="I125" s="11">
        <v>4</v>
      </c>
      <c r="J125" s="11">
        <v>15000</v>
      </c>
      <c r="K125" s="26">
        <f t="shared" si="4"/>
        <v>60</v>
      </c>
      <c r="L125" s="21" t="s">
        <v>16</v>
      </c>
      <c r="M125" s="21" t="s">
        <v>229</v>
      </c>
      <c r="N125" s="1"/>
    </row>
    <row r="126" spans="1:14" s="2" customFormat="1" ht="45">
      <c r="A126" s="1">
        <v>121</v>
      </c>
      <c r="B126" s="10" t="s">
        <v>212</v>
      </c>
      <c r="C126" s="1" t="s">
        <v>68</v>
      </c>
      <c r="D126" s="1" t="str">
        <f t="shared" si="3"/>
        <v>Фильтр воздушный СМД-14</v>
      </c>
      <c r="E126" s="1" t="s">
        <v>527</v>
      </c>
      <c r="F126" s="21" t="s">
        <v>528</v>
      </c>
      <c r="G126" s="1" t="s">
        <v>358</v>
      </c>
      <c r="H126" s="11" t="s">
        <v>63</v>
      </c>
      <c r="I126" s="11">
        <v>2</v>
      </c>
      <c r="J126" s="11">
        <v>4000</v>
      </c>
      <c r="K126" s="26">
        <f t="shared" si="4"/>
        <v>8</v>
      </c>
      <c r="L126" s="21" t="s">
        <v>16</v>
      </c>
      <c r="M126" s="21" t="s">
        <v>230</v>
      </c>
      <c r="N126" s="1"/>
    </row>
    <row r="127" spans="1:14" s="2" customFormat="1" ht="45">
      <c r="A127" s="1">
        <v>122</v>
      </c>
      <c r="B127" s="10" t="s">
        <v>213</v>
      </c>
      <c r="C127" s="1" t="s">
        <v>68</v>
      </c>
      <c r="D127" s="1" t="str">
        <f t="shared" si="3"/>
        <v>Фильтр топливный ДТ-75</v>
      </c>
      <c r="E127" s="1" t="s">
        <v>527</v>
      </c>
      <c r="F127" s="21" t="s">
        <v>528</v>
      </c>
      <c r="G127" s="1" t="s">
        <v>358</v>
      </c>
      <c r="H127" s="11" t="s">
        <v>63</v>
      </c>
      <c r="I127" s="11">
        <v>20</v>
      </c>
      <c r="J127" s="11">
        <v>500</v>
      </c>
      <c r="K127" s="26">
        <f t="shared" si="4"/>
        <v>10</v>
      </c>
      <c r="L127" s="21" t="s">
        <v>16</v>
      </c>
      <c r="M127" s="21" t="s">
        <v>231</v>
      </c>
      <c r="N127" s="1"/>
    </row>
    <row r="128" spans="1:14" s="2" customFormat="1" ht="33.75">
      <c r="A128" s="1">
        <v>123</v>
      </c>
      <c r="B128" s="10" t="s">
        <v>214</v>
      </c>
      <c r="C128" s="1" t="s">
        <v>68</v>
      </c>
      <c r="D128" s="1" t="str">
        <f t="shared" si="3"/>
        <v>Сцепление муфты А-41</v>
      </c>
      <c r="E128" s="1" t="s">
        <v>509</v>
      </c>
      <c r="F128" s="21" t="s">
        <v>510</v>
      </c>
      <c r="G128" s="1" t="s">
        <v>358</v>
      </c>
      <c r="H128" s="11" t="s">
        <v>63</v>
      </c>
      <c r="I128" s="11">
        <v>1</v>
      </c>
      <c r="J128" s="11">
        <v>50000</v>
      </c>
      <c r="K128" s="26">
        <f t="shared" si="4"/>
        <v>50</v>
      </c>
      <c r="L128" s="21" t="s">
        <v>16</v>
      </c>
      <c r="M128" s="21" t="s">
        <v>232</v>
      </c>
      <c r="N128" s="1"/>
    </row>
    <row r="129" spans="1:14" s="2" customFormat="1" ht="33.75">
      <c r="A129" s="1">
        <v>124</v>
      </c>
      <c r="B129" s="10" t="s">
        <v>215</v>
      </c>
      <c r="C129" s="1" t="s">
        <v>68</v>
      </c>
      <c r="D129" s="1" t="str">
        <f t="shared" si="3"/>
        <v>Сцепка муфты CVL-14</v>
      </c>
      <c r="E129" s="1" t="s">
        <v>515</v>
      </c>
      <c r="F129" s="21" t="s">
        <v>510</v>
      </c>
      <c r="G129" s="1" t="s">
        <v>358</v>
      </c>
      <c r="H129" s="11" t="s">
        <v>63</v>
      </c>
      <c r="I129" s="11">
        <v>1</v>
      </c>
      <c r="J129" s="11">
        <v>50000</v>
      </c>
      <c r="K129" s="26">
        <f t="shared" si="4"/>
        <v>50</v>
      </c>
      <c r="L129" s="21" t="s">
        <v>16</v>
      </c>
      <c r="M129" s="21" t="s">
        <v>233</v>
      </c>
      <c r="N129" s="1"/>
    </row>
    <row r="130" spans="1:14" s="2" customFormat="1" ht="33.75">
      <c r="A130" s="1">
        <v>125</v>
      </c>
      <c r="B130" s="10" t="s">
        <v>216</v>
      </c>
      <c r="C130" s="1" t="s">
        <v>68</v>
      </c>
      <c r="D130" s="1" t="str">
        <f t="shared" si="3"/>
        <v>Лемеха</v>
      </c>
      <c r="E130" s="1" t="s">
        <v>521</v>
      </c>
      <c r="F130" s="21" t="s">
        <v>522</v>
      </c>
      <c r="G130" s="1" t="s">
        <v>358</v>
      </c>
      <c r="H130" s="11" t="s">
        <v>63</v>
      </c>
      <c r="I130" s="11">
        <v>30</v>
      </c>
      <c r="J130" s="11">
        <v>2000</v>
      </c>
      <c r="K130" s="26">
        <f t="shared" si="4"/>
        <v>60</v>
      </c>
      <c r="L130" s="21" t="s">
        <v>16</v>
      </c>
      <c r="M130" s="21" t="s">
        <v>234</v>
      </c>
      <c r="N130" s="1"/>
    </row>
    <row r="131" spans="1:14" s="2" customFormat="1" ht="33.75">
      <c r="A131" s="1">
        <v>126</v>
      </c>
      <c r="B131" s="10" t="s">
        <v>506</v>
      </c>
      <c r="C131" s="1" t="s">
        <v>68</v>
      </c>
      <c r="D131" s="1" t="str">
        <f t="shared" si="3"/>
        <v>Полевая доски</v>
      </c>
      <c r="E131" s="1" t="s">
        <v>521</v>
      </c>
      <c r="F131" s="21" t="s">
        <v>522</v>
      </c>
      <c r="G131" s="1" t="s">
        <v>358</v>
      </c>
      <c r="H131" s="11" t="s">
        <v>63</v>
      </c>
      <c r="I131" s="11">
        <v>30</v>
      </c>
      <c r="J131" s="11">
        <v>1500</v>
      </c>
      <c r="K131" s="26">
        <f t="shared" si="4"/>
        <v>45</v>
      </c>
      <c r="L131" s="21" t="s">
        <v>16</v>
      </c>
      <c r="M131" s="21" t="s">
        <v>235</v>
      </c>
      <c r="N131" s="1"/>
    </row>
    <row r="132" spans="1:14" s="2" customFormat="1" ht="45">
      <c r="A132" s="1">
        <v>127</v>
      </c>
      <c r="B132" s="10" t="s">
        <v>217</v>
      </c>
      <c r="C132" s="1" t="s">
        <v>68</v>
      </c>
      <c r="D132" s="1" t="str">
        <f t="shared" si="3"/>
        <v>Фильтры масленные ДТ-75</v>
      </c>
      <c r="E132" s="1" t="s">
        <v>527</v>
      </c>
      <c r="F132" s="21" t="s">
        <v>528</v>
      </c>
      <c r="G132" s="1" t="s">
        <v>358</v>
      </c>
      <c r="H132" s="11" t="s">
        <v>63</v>
      </c>
      <c r="I132" s="11">
        <v>10</v>
      </c>
      <c r="J132" s="11">
        <v>1000</v>
      </c>
      <c r="K132" s="26">
        <f t="shared" si="4"/>
        <v>10</v>
      </c>
      <c r="L132" s="21" t="s">
        <v>16</v>
      </c>
      <c r="M132" s="21" t="s">
        <v>236</v>
      </c>
      <c r="N132" s="1"/>
    </row>
    <row r="133" spans="1:14" s="2" customFormat="1" ht="33.75">
      <c r="A133" s="1">
        <v>128</v>
      </c>
      <c r="B133" s="10" t="s">
        <v>218</v>
      </c>
      <c r="C133" s="1" t="s">
        <v>68</v>
      </c>
      <c r="D133" s="1" t="str">
        <f t="shared" si="3"/>
        <v>НШ-40 ДТ-75</v>
      </c>
      <c r="E133" s="1" t="s">
        <v>513</v>
      </c>
      <c r="F133" s="21" t="s">
        <v>514</v>
      </c>
      <c r="G133" s="1" t="s">
        <v>358</v>
      </c>
      <c r="H133" s="11" t="s">
        <v>63</v>
      </c>
      <c r="I133" s="11">
        <v>2</v>
      </c>
      <c r="J133" s="11">
        <v>10000</v>
      </c>
      <c r="K133" s="26">
        <f t="shared" si="4"/>
        <v>20</v>
      </c>
      <c r="L133" s="21" t="s">
        <v>16</v>
      </c>
      <c r="M133" s="21" t="s">
        <v>237</v>
      </c>
      <c r="N133" s="1"/>
    </row>
    <row r="134" spans="1:13" s="20" customFormat="1" ht="33.75">
      <c r="A134" s="20">
        <v>129</v>
      </c>
      <c r="B134" s="20" t="s">
        <v>253</v>
      </c>
      <c r="D134" s="20" t="str">
        <f t="shared" si="3"/>
        <v>Уборка помещений (уличных туалетов)</v>
      </c>
      <c r="F134" s="33"/>
      <c r="I134" s="20">
        <v>1</v>
      </c>
      <c r="J134" s="20">
        <v>107889</v>
      </c>
      <c r="K134" s="34">
        <f t="shared" si="4"/>
        <v>107.889</v>
      </c>
      <c r="L134" s="33"/>
      <c r="M134" s="33" t="s">
        <v>238</v>
      </c>
    </row>
    <row r="135" spans="1:14" s="2" customFormat="1" ht="56.25">
      <c r="A135" s="1">
        <v>130</v>
      </c>
      <c r="B135" s="1" t="s">
        <v>254</v>
      </c>
      <c r="C135" s="1" t="s">
        <v>68</v>
      </c>
      <c r="D135" s="1" t="str">
        <f t="shared" si="3"/>
        <v>Бензин АИ-80</v>
      </c>
      <c r="E135" s="27" t="s">
        <v>473</v>
      </c>
      <c r="F135" s="28" t="s">
        <v>474</v>
      </c>
      <c r="G135" s="1" t="s">
        <v>358</v>
      </c>
      <c r="H135" s="1" t="s">
        <v>62</v>
      </c>
      <c r="I135" s="1">
        <f>10752+240</f>
        <v>10992</v>
      </c>
      <c r="J135" s="1">
        <v>70</v>
      </c>
      <c r="K135" s="26">
        <f t="shared" si="4"/>
        <v>769.44</v>
      </c>
      <c r="L135" s="21" t="s">
        <v>656</v>
      </c>
      <c r="M135" s="21" t="s">
        <v>239</v>
      </c>
      <c r="N135" s="1"/>
    </row>
    <row r="136" spans="1:14" s="2" customFormat="1" ht="45">
      <c r="A136" s="1">
        <v>131</v>
      </c>
      <c r="B136" s="1" t="s">
        <v>255</v>
      </c>
      <c r="C136" s="1" t="s">
        <v>68</v>
      </c>
      <c r="D136" s="1" t="str">
        <f t="shared" si="3"/>
        <v>Диз.топливо</v>
      </c>
      <c r="E136" s="1" t="s">
        <v>472</v>
      </c>
      <c r="F136" s="21" t="s">
        <v>471</v>
      </c>
      <c r="G136" s="1" t="s">
        <v>358</v>
      </c>
      <c r="H136" s="1" t="s">
        <v>62</v>
      </c>
      <c r="I136" s="1">
        <v>1100</v>
      </c>
      <c r="J136" s="1">
        <v>80</v>
      </c>
      <c r="K136" s="26">
        <f t="shared" si="4"/>
        <v>88</v>
      </c>
      <c r="L136" s="21" t="s">
        <v>656</v>
      </c>
      <c r="M136" s="21" t="s">
        <v>240</v>
      </c>
      <c r="N136" s="1"/>
    </row>
    <row r="137" spans="1:14" s="2" customFormat="1" ht="33.75">
      <c r="A137" s="1">
        <v>132</v>
      </c>
      <c r="B137" s="1" t="s">
        <v>256</v>
      </c>
      <c r="C137" s="1" t="s">
        <v>68</v>
      </c>
      <c r="D137" s="1" t="str">
        <f t="shared" si="3"/>
        <v>Диз.масло</v>
      </c>
      <c r="E137" s="1" t="s">
        <v>475</v>
      </c>
      <c r="F137" s="21" t="s">
        <v>476</v>
      </c>
      <c r="G137" s="1" t="s">
        <v>358</v>
      </c>
      <c r="H137" s="1" t="s">
        <v>64</v>
      </c>
      <c r="I137" s="1">
        <v>440</v>
      </c>
      <c r="J137" s="1">
        <v>150</v>
      </c>
      <c r="K137" s="26">
        <f t="shared" si="4"/>
        <v>66</v>
      </c>
      <c r="L137" s="21" t="s">
        <v>16</v>
      </c>
      <c r="M137" s="21" t="s">
        <v>241</v>
      </c>
      <c r="N137" s="1"/>
    </row>
    <row r="138" spans="1:14" s="2" customFormat="1" ht="33.75">
      <c r="A138" s="1">
        <v>136</v>
      </c>
      <c r="B138" s="5" t="s">
        <v>257</v>
      </c>
      <c r="C138" s="1" t="s">
        <v>68</v>
      </c>
      <c r="D138" s="1" t="str">
        <f t="shared" si="3"/>
        <v>Бумага ксероксная</v>
      </c>
      <c r="E138" s="1" t="s">
        <v>452</v>
      </c>
      <c r="F138" s="21" t="s">
        <v>453</v>
      </c>
      <c r="G138" s="1" t="s">
        <v>358</v>
      </c>
      <c r="H138" s="5" t="s">
        <v>63</v>
      </c>
      <c r="I138" s="13">
        <v>60</v>
      </c>
      <c r="J138" s="14">
        <v>650</v>
      </c>
      <c r="K138" s="26">
        <f t="shared" si="4"/>
        <v>39</v>
      </c>
      <c r="L138" s="21" t="s">
        <v>16</v>
      </c>
      <c r="M138" s="21" t="s">
        <v>242</v>
      </c>
      <c r="N138" s="1"/>
    </row>
    <row r="139" spans="1:14" s="2" customFormat="1" ht="45">
      <c r="A139" s="1">
        <v>137</v>
      </c>
      <c r="B139" s="5" t="s">
        <v>258</v>
      </c>
      <c r="C139" s="1" t="s">
        <v>68</v>
      </c>
      <c r="D139" s="1" t="str">
        <f t="shared" si="3"/>
        <v>Бумага цветная</v>
      </c>
      <c r="E139" s="1" t="s">
        <v>477</v>
      </c>
      <c r="F139" s="21" t="s">
        <v>478</v>
      </c>
      <c r="G139" s="1" t="s">
        <v>358</v>
      </c>
      <c r="H139" s="5" t="s">
        <v>63</v>
      </c>
      <c r="I139" s="13">
        <v>50</v>
      </c>
      <c r="J139" s="14">
        <v>4</v>
      </c>
      <c r="K139" s="26">
        <f t="shared" si="4"/>
        <v>0.2</v>
      </c>
      <c r="L139" s="21" t="s">
        <v>16</v>
      </c>
      <c r="M139" s="21" t="s">
        <v>243</v>
      </c>
      <c r="N139" s="1"/>
    </row>
    <row r="140" spans="1:14" s="2" customFormat="1" ht="67.5">
      <c r="A140" s="1">
        <v>138</v>
      </c>
      <c r="B140" s="5" t="s">
        <v>259</v>
      </c>
      <c r="C140" s="1" t="s">
        <v>68</v>
      </c>
      <c r="D140" s="1" t="str">
        <f t="shared" si="3"/>
        <v>видеокассета</v>
      </c>
      <c r="E140" s="1" t="s">
        <v>488</v>
      </c>
      <c r="F140" s="28" t="s">
        <v>489</v>
      </c>
      <c r="G140" s="1" t="s">
        <v>358</v>
      </c>
      <c r="H140" s="5" t="s">
        <v>63</v>
      </c>
      <c r="I140" s="13">
        <v>2</v>
      </c>
      <c r="J140" s="14">
        <v>200</v>
      </c>
      <c r="K140" s="26">
        <f t="shared" si="4"/>
        <v>0.4</v>
      </c>
      <c r="L140" s="21" t="s">
        <v>16</v>
      </c>
      <c r="M140" s="21" t="s">
        <v>244</v>
      </c>
      <c r="N140" s="1"/>
    </row>
    <row r="141" spans="1:14" s="2" customFormat="1" ht="33.75">
      <c r="A141" s="1">
        <v>139</v>
      </c>
      <c r="B141" s="5" t="s">
        <v>260</v>
      </c>
      <c r="C141" s="1" t="s">
        <v>68</v>
      </c>
      <c r="D141" s="1" t="str">
        <f t="shared" si="3"/>
        <v>Ватман</v>
      </c>
      <c r="E141" s="1" t="s">
        <v>454</v>
      </c>
      <c r="F141" s="21" t="s">
        <v>455</v>
      </c>
      <c r="G141" s="1" t="s">
        <v>358</v>
      </c>
      <c r="H141" s="5" t="s">
        <v>63</v>
      </c>
      <c r="I141" s="13">
        <v>20</v>
      </c>
      <c r="J141" s="14">
        <v>50</v>
      </c>
      <c r="K141" s="26">
        <f t="shared" si="4"/>
        <v>1</v>
      </c>
      <c r="L141" s="21" t="s">
        <v>16</v>
      </c>
      <c r="M141" s="21" t="s">
        <v>245</v>
      </c>
      <c r="N141" s="1"/>
    </row>
    <row r="142" spans="1:14" s="2" customFormat="1" ht="67.5">
      <c r="A142" s="1">
        <v>140</v>
      </c>
      <c r="B142" s="5" t="s">
        <v>261</v>
      </c>
      <c r="C142" s="1" t="s">
        <v>68</v>
      </c>
      <c r="D142" s="1" t="str">
        <f t="shared" si="3"/>
        <v>Дискеты</v>
      </c>
      <c r="E142" s="1" t="s">
        <v>488</v>
      </c>
      <c r="F142" s="28" t="s">
        <v>489</v>
      </c>
      <c r="G142" s="1" t="s">
        <v>358</v>
      </c>
      <c r="H142" s="5" t="s">
        <v>63</v>
      </c>
      <c r="I142" s="13">
        <v>10</v>
      </c>
      <c r="J142" s="14">
        <v>100</v>
      </c>
      <c r="K142" s="26">
        <f t="shared" si="4"/>
        <v>1</v>
      </c>
      <c r="L142" s="21" t="s">
        <v>16</v>
      </c>
      <c r="M142" s="21" t="s">
        <v>246</v>
      </c>
      <c r="N142" s="1"/>
    </row>
    <row r="143" spans="1:14" s="2" customFormat="1" ht="45">
      <c r="A143" s="1">
        <v>141</v>
      </c>
      <c r="B143" s="5" t="s">
        <v>262</v>
      </c>
      <c r="C143" s="1" t="s">
        <v>68</v>
      </c>
      <c r="D143" s="1" t="str">
        <f t="shared" si="3"/>
        <v>Журналы теориотического обучения</v>
      </c>
      <c r="E143" s="1" t="s">
        <v>456</v>
      </c>
      <c r="F143" s="21" t="s">
        <v>457</v>
      </c>
      <c r="G143" s="1" t="s">
        <v>358</v>
      </c>
      <c r="H143" s="5" t="s">
        <v>63</v>
      </c>
      <c r="I143" s="13">
        <v>13</v>
      </c>
      <c r="J143" s="14">
        <v>500</v>
      </c>
      <c r="K143" s="26">
        <f t="shared" si="4"/>
        <v>6.5</v>
      </c>
      <c r="L143" s="21" t="s">
        <v>16</v>
      </c>
      <c r="M143" s="21" t="s">
        <v>247</v>
      </c>
      <c r="N143" s="1"/>
    </row>
    <row r="144" spans="1:14" s="2" customFormat="1" ht="33.75">
      <c r="A144" s="1">
        <v>142</v>
      </c>
      <c r="B144" s="5" t="s">
        <v>263</v>
      </c>
      <c r="C144" s="1" t="s">
        <v>68</v>
      </c>
      <c r="D144" s="1" t="str">
        <f t="shared" si="3"/>
        <v>Калькулятор </v>
      </c>
      <c r="E144" s="1" t="s">
        <v>602</v>
      </c>
      <c r="F144" s="21" t="s">
        <v>603</v>
      </c>
      <c r="G144" s="1" t="s">
        <v>358</v>
      </c>
      <c r="H144" s="5" t="s">
        <v>63</v>
      </c>
      <c r="I144" s="13">
        <v>4</v>
      </c>
      <c r="J144" s="14">
        <v>200</v>
      </c>
      <c r="K144" s="26">
        <f t="shared" si="4"/>
        <v>0.8</v>
      </c>
      <c r="L144" s="21" t="s">
        <v>16</v>
      </c>
      <c r="M144" s="21" t="s">
        <v>248</v>
      </c>
      <c r="N144" s="1"/>
    </row>
    <row r="145" spans="1:14" s="2" customFormat="1" ht="33.75">
      <c r="A145" s="1">
        <v>143</v>
      </c>
      <c r="B145" s="5" t="s">
        <v>264</v>
      </c>
      <c r="C145" s="1" t="s">
        <v>68</v>
      </c>
      <c r="D145" s="1" t="str">
        <f t="shared" si="3"/>
        <v>Карандаши простые</v>
      </c>
      <c r="E145" s="1" t="s">
        <v>483</v>
      </c>
      <c r="F145" s="21" t="s">
        <v>484</v>
      </c>
      <c r="G145" s="1" t="s">
        <v>358</v>
      </c>
      <c r="H145" s="5" t="s">
        <v>63</v>
      </c>
      <c r="I145" s="13">
        <v>10</v>
      </c>
      <c r="J145" s="14">
        <v>20</v>
      </c>
      <c r="K145" s="26">
        <f t="shared" si="4"/>
        <v>0.2</v>
      </c>
      <c r="L145" s="21" t="s">
        <v>16</v>
      </c>
      <c r="M145" s="21" t="s">
        <v>249</v>
      </c>
      <c r="N145" s="1"/>
    </row>
    <row r="146" spans="1:14" s="2" customFormat="1" ht="67.5">
      <c r="A146" s="1">
        <v>144</v>
      </c>
      <c r="B146" s="5" t="s">
        <v>265</v>
      </c>
      <c r="C146" s="1" t="s">
        <v>68</v>
      </c>
      <c r="D146" s="1" t="str">
        <f t="shared" si="3"/>
        <v>Клей канцелярский,карандаш</v>
      </c>
      <c r="E146" s="1" t="s">
        <v>488</v>
      </c>
      <c r="F146" s="28" t="s">
        <v>489</v>
      </c>
      <c r="G146" s="1" t="s">
        <v>358</v>
      </c>
      <c r="H146" s="5" t="s">
        <v>63</v>
      </c>
      <c r="I146" s="13">
        <v>10</v>
      </c>
      <c r="J146" s="14">
        <v>100</v>
      </c>
      <c r="K146" s="26">
        <f t="shared" si="4"/>
        <v>1</v>
      </c>
      <c r="L146" s="21" t="s">
        <v>16</v>
      </c>
      <c r="M146" s="21" t="s">
        <v>250</v>
      </c>
      <c r="N146" s="1"/>
    </row>
    <row r="147" spans="1:14" s="2" customFormat="1" ht="45">
      <c r="A147" s="1">
        <v>145</v>
      </c>
      <c r="B147" s="5" t="s">
        <v>266</v>
      </c>
      <c r="C147" s="1" t="s">
        <v>68</v>
      </c>
      <c r="D147" s="1" t="str">
        <f t="shared" si="3"/>
        <v>Книги по учету</v>
      </c>
      <c r="E147" s="1" t="s">
        <v>456</v>
      </c>
      <c r="F147" s="21" t="s">
        <v>457</v>
      </c>
      <c r="G147" s="1" t="s">
        <v>358</v>
      </c>
      <c r="H147" s="5" t="s">
        <v>63</v>
      </c>
      <c r="I147" s="13">
        <v>5</v>
      </c>
      <c r="J147" s="14">
        <v>200</v>
      </c>
      <c r="K147" s="26">
        <f t="shared" si="4"/>
        <v>1</v>
      </c>
      <c r="L147" s="21" t="s">
        <v>16</v>
      </c>
      <c r="M147" s="21" t="s">
        <v>251</v>
      </c>
      <c r="N147" s="1"/>
    </row>
    <row r="148" spans="1:14" s="2" customFormat="1" ht="67.5">
      <c r="A148" s="1">
        <v>146</v>
      </c>
      <c r="B148" s="5" t="s">
        <v>267</v>
      </c>
      <c r="C148" s="1" t="s">
        <v>68</v>
      </c>
      <c r="D148" s="1" t="str">
        <f t="shared" si="3"/>
        <v>Маркер-тест</v>
      </c>
      <c r="E148" s="1" t="s">
        <v>488</v>
      </c>
      <c r="F148" s="28" t="s">
        <v>489</v>
      </c>
      <c r="G148" s="1" t="s">
        <v>358</v>
      </c>
      <c r="H148" s="5" t="s">
        <v>296</v>
      </c>
      <c r="I148" s="13">
        <v>4</v>
      </c>
      <c r="J148" s="14">
        <v>300</v>
      </c>
      <c r="K148" s="26">
        <f t="shared" si="4"/>
        <v>1.2</v>
      </c>
      <c r="L148" s="21" t="s">
        <v>16</v>
      </c>
      <c r="M148" s="21" t="s">
        <v>252</v>
      </c>
      <c r="N148" s="1"/>
    </row>
    <row r="149" spans="1:14" s="2" customFormat="1" ht="33.75">
      <c r="A149" s="1">
        <v>147</v>
      </c>
      <c r="B149" s="5" t="s">
        <v>268</v>
      </c>
      <c r="C149" s="1" t="s">
        <v>68</v>
      </c>
      <c r="D149" s="1" t="str">
        <f t="shared" si="3"/>
        <v>Краски акварельные</v>
      </c>
      <c r="E149" s="1" t="s">
        <v>604</v>
      </c>
      <c r="F149" s="21" t="s">
        <v>605</v>
      </c>
      <c r="G149" s="1" t="s">
        <v>358</v>
      </c>
      <c r="H149" s="5" t="s">
        <v>63</v>
      </c>
      <c r="I149" s="13">
        <v>5</v>
      </c>
      <c r="J149" s="14">
        <v>200</v>
      </c>
      <c r="K149" s="26">
        <f t="shared" si="4"/>
        <v>1</v>
      </c>
      <c r="L149" s="21" t="s">
        <v>16</v>
      </c>
      <c r="M149" s="21" t="s">
        <v>297</v>
      </c>
      <c r="N149" s="1"/>
    </row>
    <row r="150" spans="1:14" s="2" customFormat="1" ht="33.75">
      <c r="A150" s="1">
        <v>148</v>
      </c>
      <c r="B150" s="5" t="s">
        <v>269</v>
      </c>
      <c r="C150" s="1" t="s">
        <v>68</v>
      </c>
      <c r="D150" s="1" t="str">
        <f t="shared" si="3"/>
        <v>Ластик</v>
      </c>
      <c r="E150" s="1" t="s">
        <v>460</v>
      </c>
      <c r="F150" s="21" t="s">
        <v>461</v>
      </c>
      <c r="G150" s="1" t="s">
        <v>358</v>
      </c>
      <c r="H150" s="5" t="s">
        <v>63</v>
      </c>
      <c r="I150" s="13">
        <v>10</v>
      </c>
      <c r="J150" s="14">
        <v>100</v>
      </c>
      <c r="K150" s="26">
        <f t="shared" si="4"/>
        <v>1</v>
      </c>
      <c r="L150" s="21" t="s">
        <v>16</v>
      </c>
      <c r="M150" s="21" t="s">
        <v>298</v>
      </c>
      <c r="N150" s="1"/>
    </row>
    <row r="151" spans="1:14" s="2" customFormat="1" ht="67.5">
      <c r="A151" s="1">
        <v>149</v>
      </c>
      <c r="B151" s="5" t="s">
        <v>270</v>
      </c>
      <c r="C151" s="1" t="s">
        <v>68</v>
      </c>
      <c r="D151" s="1" t="str">
        <f t="shared" si="3"/>
        <v>Линейка 25 -40см</v>
      </c>
      <c r="E151" s="1" t="s">
        <v>488</v>
      </c>
      <c r="F151" s="28" t="s">
        <v>489</v>
      </c>
      <c r="G151" s="1" t="s">
        <v>358</v>
      </c>
      <c r="H151" s="5" t="s">
        <v>63</v>
      </c>
      <c r="I151" s="13">
        <v>5</v>
      </c>
      <c r="J151" s="14">
        <v>100</v>
      </c>
      <c r="K151" s="26">
        <f t="shared" si="4"/>
        <v>0.5</v>
      </c>
      <c r="L151" s="21" t="s">
        <v>16</v>
      </c>
      <c r="M151" s="21" t="s">
        <v>299</v>
      </c>
      <c r="N151" s="1"/>
    </row>
    <row r="152" spans="1:14" s="2" customFormat="1" ht="33.75">
      <c r="A152" s="1">
        <v>150</v>
      </c>
      <c r="B152" s="5" t="s">
        <v>271</v>
      </c>
      <c r="C152" s="1" t="s">
        <v>68</v>
      </c>
      <c r="D152" s="1" t="str">
        <f t="shared" si="3"/>
        <v>Ножницы</v>
      </c>
      <c r="E152" s="1" t="s">
        <v>504</v>
      </c>
      <c r="F152" s="28" t="s">
        <v>505</v>
      </c>
      <c r="G152" s="1" t="s">
        <v>358</v>
      </c>
      <c r="H152" s="5" t="s">
        <v>63</v>
      </c>
      <c r="I152" s="13">
        <v>5</v>
      </c>
      <c r="J152" s="14">
        <v>150</v>
      </c>
      <c r="K152" s="26">
        <f t="shared" si="4"/>
        <v>0.75</v>
      </c>
      <c r="L152" s="21" t="s">
        <v>16</v>
      </c>
      <c r="M152" s="21" t="s">
        <v>300</v>
      </c>
      <c r="N152" s="1"/>
    </row>
    <row r="153" spans="1:14" s="2" customFormat="1" ht="45">
      <c r="A153" s="1">
        <v>151</v>
      </c>
      <c r="B153" s="5" t="s">
        <v>272</v>
      </c>
      <c r="C153" s="1" t="s">
        <v>68</v>
      </c>
      <c r="D153" s="1" t="str">
        <f t="shared" si="3"/>
        <v>Общая тетрадь</v>
      </c>
      <c r="E153" s="1" t="s">
        <v>477</v>
      </c>
      <c r="F153" s="21" t="s">
        <v>478</v>
      </c>
      <c r="G153" s="1" t="s">
        <v>358</v>
      </c>
      <c r="H153" s="5" t="s">
        <v>63</v>
      </c>
      <c r="I153" s="13">
        <v>20</v>
      </c>
      <c r="J153" s="14">
        <v>40</v>
      </c>
      <c r="K153" s="26">
        <f t="shared" si="4"/>
        <v>0.8</v>
      </c>
      <c r="L153" s="21" t="s">
        <v>16</v>
      </c>
      <c r="M153" s="21" t="s">
        <v>301</v>
      </c>
      <c r="N153" s="1"/>
    </row>
    <row r="154" spans="1:14" s="2" customFormat="1" ht="45">
      <c r="A154" s="1">
        <v>152</v>
      </c>
      <c r="B154" s="5" t="s">
        <v>273</v>
      </c>
      <c r="C154" s="1" t="s">
        <v>68</v>
      </c>
      <c r="D154" s="1" t="str">
        <f t="shared" si="3"/>
        <v>Папка-файлы (60 листов)</v>
      </c>
      <c r="E154" s="1" t="s">
        <v>458</v>
      </c>
      <c r="F154" s="21" t="s">
        <v>459</v>
      </c>
      <c r="G154" s="1" t="s">
        <v>358</v>
      </c>
      <c r="H154" s="5" t="s">
        <v>63</v>
      </c>
      <c r="I154" s="13">
        <v>5</v>
      </c>
      <c r="J154" s="14">
        <v>200</v>
      </c>
      <c r="K154" s="26">
        <f t="shared" si="4"/>
        <v>1</v>
      </c>
      <c r="L154" s="21" t="s">
        <v>16</v>
      </c>
      <c r="M154" s="21" t="s">
        <v>302</v>
      </c>
      <c r="N154" s="1"/>
    </row>
    <row r="155" spans="1:14" s="2" customFormat="1" ht="67.5">
      <c r="A155" s="1">
        <v>153</v>
      </c>
      <c r="B155" s="5" t="s">
        <v>274</v>
      </c>
      <c r="C155" s="1" t="s">
        <v>68</v>
      </c>
      <c r="D155" s="1" t="str">
        <f t="shared" si="3"/>
        <v>Ручка гелевая черная</v>
      </c>
      <c r="E155" s="1" t="s">
        <v>488</v>
      </c>
      <c r="F155" s="28" t="s">
        <v>489</v>
      </c>
      <c r="G155" s="1" t="s">
        <v>358</v>
      </c>
      <c r="H155" s="5" t="s">
        <v>63</v>
      </c>
      <c r="I155" s="13">
        <v>10</v>
      </c>
      <c r="J155" s="14">
        <v>100</v>
      </c>
      <c r="K155" s="26">
        <f t="shared" si="4"/>
        <v>1</v>
      </c>
      <c r="L155" s="21" t="s">
        <v>16</v>
      </c>
      <c r="M155" s="21" t="s">
        <v>303</v>
      </c>
      <c r="N155" s="1"/>
    </row>
    <row r="156" spans="1:14" s="2" customFormat="1" ht="33.75">
      <c r="A156" s="1">
        <v>154</v>
      </c>
      <c r="B156" s="5" t="s">
        <v>275</v>
      </c>
      <c r="C156" s="1" t="s">
        <v>68</v>
      </c>
      <c r="D156" s="1" t="str">
        <f t="shared" si="3"/>
        <v>Ручки школьные</v>
      </c>
      <c r="E156" s="1" t="s">
        <v>481</v>
      </c>
      <c r="F156" s="21" t="s">
        <v>482</v>
      </c>
      <c r="G156" s="1" t="s">
        <v>358</v>
      </c>
      <c r="H156" s="5" t="s">
        <v>63</v>
      </c>
      <c r="I156" s="13">
        <v>30</v>
      </c>
      <c r="J156" s="14">
        <v>20</v>
      </c>
      <c r="K156" s="26">
        <f t="shared" si="4"/>
        <v>0.6</v>
      </c>
      <c r="L156" s="21" t="s">
        <v>16</v>
      </c>
      <c r="M156" s="21" t="s">
        <v>304</v>
      </c>
      <c r="N156" s="1"/>
    </row>
    <row r="157" spans="1:14" s="2" customFormat="1" ht="45">
      <c r="A157" s="1">
        <v>155</v>
      </c>
      <c r="B157" s="5" t="s">
        <v>276</v>
      </c>
      <c r="C157" s="1" t="s">
        <v>68</v>
      </c>
      <c r="D157" s="1" t="str">
        <f t="shared" si="3"/>
        <v>Скоросшиватель</v>
      </c>
      <c r="E157" s="1" t="s">
        <v>477</v>
      </c>
      <c r="F157" s="21" t="s">
        <v>478</v>
      </c>
      <c r="G157" s="1" t="s">
        <v>358</v>
      </c>
      <c r="H157" s="5" t="s">
        <v>63</v>
      </c>
      <c r="I157" s="13">
        <v>70</v>
      </c>
      <c r="J157" s="14">
        <v>30</v>
      </c>
      <c r="K157" s="26">
        <f t="shared" si="4"/>
        <v>2.1</v>
      </c>
      <c r="L157" s="21" t="s">
        <v>16</v>
      </c>
      <c r="M157" s="21" t="s">
        <v>305</v>
      </c>
      <c r="N157" s="1"/>
    </row>
    <row r="158" spans="1:14" s="2" customFormat="1" ht="67.5">
      <c r="A158" s="1">
        <v>156</v>
      </c>
      <c r="B158" s="5" t="s">
        <v>277</v>
      </c>
      <c r="C158" s="1" t="s">
        <v>68</v>
      </c>
      <c r="D158" s="1" t="str">
        <f t="shared" si="3"/>
        <v>Скотч (широкий)</v>
      </c>
      <c r="E158" s="1" t="s">
        <v>488</v>
      </c>
      <c r="F158" s="28" t="s">
        <v>489</v>
      </c>
      <c r="G158" s="1" t="s">
        <v>358</v>
      </c>
      <c r="H158" s="5" t="s">
        <v>63</v>
      </c>
      <c r="I158" s="13">
        <v>10</v>
      </c>
      <c r="J158" s="14">
        <v>100</v>
      </c>
      <c r="K158" s="26">
        <f t="shared" si="4"/>
        <v>1</v>
      </c>
      <c r="L158" s="21" t="s">
        <v>16</v>
      </c>
      <c r="M158" s="21" t="s">
        <v>306</v>
      </c>
      <c r="N158" s="1"/>
    </row>
    <row r="159" spans="1:14" s="2" customFormat="1" ht="67.5">
      <c r="A159" s="1">
        <v>157</v>
      </c>
      <c r="B159" s="5" t="s">
        <v>278</v>
      </c>
      <c r="C159" s="1" t="s">
        <v>68</v>
      </c>
      <c r="D159" s="1" t="str">
        <f t="shared" si="3"/>
        <v>Степлер </v>
      </c>
      <c r="E159" s="1" t="s">
        <v>488</v>
      </c>
      <c r="F159" s="28" t="s">
        <v>489</v>
      </c>
      <c r="G159" s="1" t="s">
        <v>358</v>
      </c>
      <c r="H159" s="5" t="s">
        <v>63</v>
      </c>
      <c r="I159" s="13">
        <v>7</v>
      </c>
      <c r="J159" s="14">
        <v>100</v>
      </c>
      <c r="K159" s="26">
        <f t="shared" si="4"/>
        <v>0.7</v>
      </c>
      <c r="L159" s="21" t="s">
        <v>16</v>
      </c>
      <c r="M159" s="21" t="s">
        <v>307</v>
      </c>
      <c r="N159" s="1"/>
    </row>
    <row r="160" spans="1:14" s="2" customFormat="1" ht="33.75">
      <c r="A160" s="1">
        <v>158</v>
      </c>
      <c r="B160" s="5" t="s">
        <v>279</v>
      </c>
      <c r="C160" s="1" t="s">
        <v>68</v>
      </c>
      <c r="D160" s="1" t="str">
        <f t="shared" si="3"/>
        <v>Стержни</v>
      </c>
      <c r="E160" s="1" t="s">
        <v>479</v>
      </c>
      <c r="F160" s="21" t="s">
        <v>480</v>
      </c>
      <c r="G160" s="1" t="s">
        <v>358</v>
      </c>
      <c r="H160" s="5" t="s">
        <v>63</v>
      </c>
      <c r="I160" s="13">
        <v>20</v>
      </c>
      <c r="J160" s="14">
        <v>10</v>
      </c>
      <c r="K160" s="26">
        <f t="shared" si="4"/>
        <v>0.2</v>
      </c>
      <c r="L160" s="21" t="s">
        <v>16</v>
      </c>
      <c r="M160" s="21" t="s">
        <v>308</v>
      </c>
      <c r="N160" s="1"/>
    </row>
    <row r="161" spans="1:14" s="2" customFormat="1" ht="45">
      <c r="A161" s="1">
        <v>159</v>
      </c>
      <c r="B161" s="5" t="s">
        <v>280</v>
      </c>
      <c r="C161" s="1" t="s">
        <v>68</v>
      </c>
      <c r="D161" s="1" t="str">
        <f t="shared" si="3"/>
        <v>похвальные грамоты</v>
      </c>
      <c r="E161" s="1" t="s">
        <v>477</v>
      </c>
      <c r="F161" s="21" t="s">
        <v>478</v>
      </c>
      <c r="G161" s="1" t="s">
        <v>358</v>
      </c>
      <c r="H161" s="5" t="s">
        <v>63</v>
      </c>
      <c r="I161" s="13">
        <v>50</v>
      </c>
      <c r="J161" s="14">
        <v>50</v>
      </c>
      <c r="K161" s="26">
        <f t="shared" si="4"/>
        <v>2.5</v>
      </c>
      <c r="L161" s="21" t="s">
        <v>16</v>
      </c>
      <c r="M161" s="21" t="s">
        <v>309</v>
      </c>
      <c r="N161" s="1"/>
    </row>
    <row r="162" spans="1:14" s="2" customFormat="1" ht="45">
      <c r="A162" s="1">
        <v>160</v>
      </c>
      <c r="B162" s="5" t="s">
        <v>281</v>
      </c>
      <c r="C162" s="1" t="s">
        <v>68</v>
      </c>
      <c r="D162" s="1" t="str">
        <f t="shared" si="3"/>
        <v>Тетради школьные</v>
      </c>
      <c r="E162" s="1" t="s">
        <v>477</v>
      </c>
      <c r="F162" s="21" t="s">
        <v>478</v>
      </c>
      <c r="G162" s="1" t="s">
        <v>358</v>
      </c>
      <c r="H162" s="5" t="s">
        <v>63</v>
      </c>
      <c r="I162" s="13">
        <v>50</v>
      </c>
      <c r="J162" s="14">
        <v>10</v>
      </c>
      <c r="K162" s="26">
        <f t="shared" si="4"/>
        <v>0.5</v>
      </c>
      <c r="L162" s="21" t="s">
        <v>16</v>
      </c>
      <c r="M162" s="21" t="s">
        <v>310</v>
      </c>
      <c r="N162" s="1"/>
    </row>
    <row r="163" spans="1:14" s="2" customFormat="1" ht="45">
      <c r="A163" s="1">
        <v>161</v>
      </c>
      <c r="B163" s="5" t="s">
        <v>282</v>
      </c>
      <c r="C163" s="1" t="s">
        <v>68</v>
      </c>
      <c r="D163" s="1" t="str">
        <f t="shared" si="3"/>
        <v>Файлы</v>
      </c>
      <c r="E163" s="1" t="s">
        <v>458</v>
      </c>
      <c r="F163" s="21" t="s">
        <v>459</v>
      </c>
      <c r="G163" s="1" t="s">
        <v>358</v>
      </c>
      <c r="H163" s="5" t="s">
        <v>63</v>
      </c>
      <c r="I163" s="13">
        <v>500</v>
      </c>
      <c r="J163" s="14">
        <v>5</v>
      </c>
      <c r="K163" s="26">
        <f t="shared" si="4"/>
        <v>2.5</v>
      </c>
      <c r="L163" s="21" t="s">
        <v>16</v>
      </c>
      <c r="M163" s="21" t="s">
        <v>311</v>
      </c>
      <c r="N163" s="1"/>
    </row>
    <row r="164" spans="1:14" s="2" customFormat="1" ht="67.5">
      <c r="A164" s="1">
        <v>162</v>
      </c>
      <c r="B164" s="5" t="s">
        <v>283</v>
      </c>
      <c r="C164" s="1" t="s">
        <v>68</v>
      </c>
      <c r="D164" s="1" t="str">
        <f t="shared" si="3"/>
        <v>Штрих</v>
      </c>
      <c r="E164" s="1" t="s">
        <v>488</v>
      </c>
      <c r="F164" s="28" t="s">
        <v>489</v>
      </c>
      <c r="G164" s="1" t="s">
        <v>358</v>
      </c>
      <c r="H164" s="5" t="s">
        <v>63</v>
      </c>
      <c r="I164" s="13">
        <v>4</v>
      </c>
      <c r="J164" s="14">
        <v>100</v>
      </c>
      <c r="K164" s="26">
        <f t="shared" si="4"/>
        <v>0.4</v>
      </c>
      <c r="L164" s="21" t="s">
        <v>16</v>
      </c>
      <c r="M164" s="21" t="s">
        <v>312</v>
      </c>
      <c r="N164" s="1"/>
    </row>
    <row r="165" spans="1:14" s="2" customFormat="1" ht="67.5">
      <c r="A165" s="1">
        <v>163</v>
      </c>
      <c r="B165" s="5" t="s">
        <v>284</v>
      </c>
      <c r="C165" s="1" t="s">
        <v>68</v>
      </c>
      <c r="D165" s="1" t="str">
        <f t="shared" si="3"/>
        <v>Скобы к степлеру</v>
      </c>
      <c r="E165" s="1" t="s">
        <v>488</v>
      </c>
      <c r="F165" s="28" t="s">
        <v>489</v>
      </c>
      <c r="G165" s="1" t="s">
        <v>358</v>
      </c>
      <c r="H165" s="5" t="s">
        <v>66</v>
      </c>
      <c r="I165" s="13">
        <v>5</v>
      </c>
      <c r="J165" s="14">
        <v>100</v>
      </c>
      <c r="K165" s="26">
        <f t="shared" si="4"/>
        <v>0.5</v>
      </c>
      <c r="L165" s="21" t="s">
        <v>16</v>
      </c>
      <c r="M165" s="21" t="s">
        <v>313</v>
      </c>
      <c r="N165" s="1"/>
    </row>
    <row r="166" spans="1:14" s="2" customFormat="1" ht="45">
      <c r="A166" s="1">
        <v>164</v>
      </c>
      <c r="B166" s="5" t="s">
        <v>285</v>
      </c>
      <c r="C166" s="1" t="s">
        <v>68</v>
      </c>
      <c r="D166" s="1" t="str">
        <f t="shared" si="3"/>
        <v>скорошиватель платиковый</v>
      </c>
      <c r="E166" s="1" t="s">
        <v>458</v>
      </c>
      <c r="F166" s="21" t="s">
        <v>459</v>
      </c>
      <c r="G166" s="1" t="s">
        <v>358</v>
      </c>
      <c r="H166" s="5" t="s">
        <v>63</v>
      </c>
      <c r="I166" s="13">
        <v>45</v>
      </c>
      <c r="J166" s="14">
        <v>40</v>
      </c>
      <c r="K166" s="26">
        <f t="shared" si="4"/>
        <v>1.8</v>
      </c>
      <c r="L166" s="21" t="s">
        <v>16</v>
      </c>
      <c r="M166" s="21" t="s">
        <v>314</v>
      </c>
      <c r="N166" s="1"/>
    </row>
    <row r="167" spans="1:14" s="2" customFormat="1" ht="67.5">
      <c r="A167" s="1">
        <v>165</v>
      </c>
      <c r="B167" s="5" t="s">
        <v>287</v>
      </c>
      <c r="C167" s="1" t="s">
        <v>68</v>
      </c>
      <c r="D167" s="1" t="str">
        <f t="shared" si="3"/>
        <v>скрепки большие</v>
      </c>
      <c r="E167" s="1" t="s">
        <v>488</v>
      </c>
      <c r="F167" s="28" t="s">
        <v>489</v>
      </c>
      <c r="G167" s="1" t="s">
        <v>358</v>
      </c>
      <c r="H167" s="5" t="s">
        <v>63</v>
      </c>
      <c r="I167" s="13">
        <v>10</v>
      </c>
      <c r="J167" s="14">
        <v>80</v>
      </c>
      <c r="K167" s="26">
        <f t="shared" si="4"/>
        <v>0.8</v>
      </c>
      <c r="L167" s="21" t="s">
        <v>16</v>
      </c>
      <c r="M167" s="21" t="s">
        <v>315</v>
      </c>
      <c r="N167" s="1"/>
    </row>
    <row r="168" spans="1:14" s="2" customFormat="1" ht="67.5">
      <c r="A168" s="1">
        <v>166</v>
      </c>
      <c r="B168" s="5" t="s">
        <v>288</v>
      </c>
      <c r="C168" s="1" t="s">
        <v>68</v>
      </c>
      <c r="D168" s="1" t="str">
        <f t="shared" si="3"/>
        <v>скрепки маленькие</v>
      </c>
      <c r="E168" s="1" t="s">
        <v>488</v>
      </c>
      <c r="F168" s="28" t="s">
        <v>489</v>
      </c>
      <c r="G168" s="1" t="s">
        <v>358</v>
      </c>
      <c r="H168" s="5" t="s">
        <v>63</v>
      </c>
      <c r="I168" s="13">
        <v>10</v>
      </c>
      <c r="J168" s="14">
        <v>40</v>
      </c>
      <c r="K168" s="26">
        <f t="shared" si="4"/>
        <v>0.4</v>
      </c>
      <c r="L168" s="21" t="s">
        <v>16</v>
      </c>
      <c r="M168" s="21" t="s">
        <v>316</v>
      </c>
      <c r="N168" s="1"/>
    </row>
    <row r="169" spans="1:14" s="2" customFormat="1" ht="45">
      <c r="A169" s="1">
        <v>167</v>
      </c>
      <c r="B169" s="5" t="s">
        <v>286</v>
      </c>
      <c r="C169" s="1" t="s">
        <v>68</v>
      </c>
      <c r="D169" s="1" t="str">
        <f t="shared" si="3"/>
        <v>папка файловая 100 листов</v>
      </c>
      <c r="E169" s="1" t="s">
        <v>458</v>
      </c>
      <c r="F169" s="21" t="s">
        <v>459</v>
      </c>
      <c r="G169" s="1" t="s">
        <v>358</v>
      </c>
      <c r="H169" s="5" t="s">
        <v>63</v>
      </c>
      <c r="I169" s="13">
        <v>3</v>
      </c>
      <c r="J169" s="14">
        <v>300</v>
      </c>
      <c r="K169" s="26">
        <f t="shared" si="4"/>
        <v>0.9</v>
      </c>
      <c r="L169" s="21" t="s">
        <v>16</v>
      </c>
      <c r="M169" s="21" t="s">
        <v>317</v>
      </c>
      <c r="N169" s="1"/>
    </row>
    <row r="170" spans="1:14" s="2" customFormat="1" ht="67.5">
      <c r="A170" s="1">
        <v>168</v>
      </c>
      <c r="B170" s="5" t="s">
        <v>289</v>
      </c>
      <c r="C170" s="1" t="s">
        <v>68</v>
      </c>
      <c r="D170" s="1" t="str">
        <f t="shared" si="3"/>
        <v>корзина для папок</v>
      </c>
      <c r="E170" s="1" t="s">
        <v>488</v>
      </c>
      <c r="F170" s="28" t="s">
        <v>489</v>
      </c>
      <c r="G170" s="1" t="s">
        <v>358</v>
      </c>
      <c r="H170" s="5" t="s">
        <v>63</v>
      </c>
      <c r="I170" s="13">
        <v>14</v>
      </c>
      <c r="J170" s="14">
        <v>600</v>
      </c>
      <c r="K170" s="26">
        <f t="shared" si="4"/>
        <v>8.4</v>
      </c>
      <c r="L170" s="21" t="s">
        <v>16</v>
      </c>
      <c r="M170" s="21" t="s">
        <v>318</v>
      </c>
      <c r="N170" s="1"/>
    </row>
    <row r="171" spans="1:14" s="2" customFormat="1" ht="67.5">
      <c r="A171" s="1">
        <v>169</v>
      </c>
      <c r="B171" s="5" t="s">
        <v>290</v>
      </c>
      <c r="C171" s="1" t="s">
        <v>68</v>
      </c>
      <c r="D171" s="1" t="str">
        <f t="shared" si="3"/>
        <v>Диски </v>
      </c>
      <c r="E171" s="1" t="s">
        <v>488</v>
      </c>
      <c r="F171" s="28" t="s">
        <v>489</v>
      </c>
      <c r="G171" s="1" t="s">
        <v>358</v>
      </c>
      <c r="H171" s="5" t="s">
        <v>63</v>
      </c>
      <c r="I171" s="13">
        <v>20</v>
      </c>
      <c r="J171" s="14">
        <v>100</v>
      </c>
      <c r="K171" s="26">
        <f t="shared" si="4"/>
        <v>2</v>
      </c>
      <c r="L171" s="21" t="s">
        <v>16</v>
      </c>
      <c r="M171" s="21" t="s">
        <v>319</v>
      </c>
      <c r="N171" s="1"/>
    </row>
    <row r="172" spans="1:14" s="2" customFormat="1" ht="67.5">
      <c r="A172" s="1">
        <v>170</v>
      </c>
      <c r="B172" s="5" t="s">
        <v>291</v>
      </c>
      <c r="C172" s="1" t="s">
        <v>68</v>
      </c>
      <c r="D172" s="1" t="str">
        <f t="shared" si="3"/>
        <v>Скоч узкий</v>
      </c>
      <c r="E172" s="1" t="s">
        <v>488</v>
      </c>
      <c r="F172" s="28" t="s">
        <v>489</v>
      </c>
      <c r="G172" s="1" t="s">
        <v>358</v>
      </c>
      <c r="H172" s="5" t="s">
        <v>63</v>
      </c>
      <c r="I172" s="13">
        <v>10</v>
      </c>
      <c r="J172" s="14">
        <v>30</v>
      </c>
      <c r="K172" s="26">
        <f t="shared" si="4"/>
        <v>0.3</v>
      </c>
      <c r="L172" s="21" t="s">
        <v>16</v>
      </c>
      <c r="M172" s="21" t="s">
        <v>320</v>
      </c>
      <c r="N172" s="1"/>
    </row>
    <row r="173" spans="1:14" s="2" customFormat="1" ht="45">
      <c r="A173" s="1">
        <v>171</v>
      </c>
      <c r="B173" s="5" t="s">
        <v>292</v>
      </c>
      <c r="C173" s="1" t="s">
        <v>68</v>
      </c>
      <c r="D173" s="29" t="str">
        <f t="shared" si="3"/>
        <v>Журналы учетаа производственного обучения</v>
      </c>
      <c r="E173" s="1" t="s">
        <v>456</v>
      </c>
      <c r="F173" s="21" t="s">
        <v>457</v>
      </c>
      <c r="G173" s="1" t="s">
        <v>358</v>
      </c>
      <c r="H173" s="5" t="s">
        <v>63</v>
      </c>
      <c r="I173" s="13">
        <v>13</v>
      </c>
      <c r="J173" s="14">
        <v>500</v>
      </c>
      <c r="K173" s="26">
        <f t="shared" si="4"/>
        <v>6.5</v>
      </c>
      <c r="L173" s="21" t="s">
        <v>16</v>
      </c>
      <c r="M173" s="21" t="s">
        <v>321</v>
      </c>
      <c r="N173" s="1"/>
    </row>
    <row r="174" spans="1:14" s="2" customFormat="1" ht="67.5">
      <c r="A174" s="1">
        <v>174</v>
      </c>
      <c r="B174" s="5" t="s">
        <v>293</v>
      </c>
      <c r="C174" s="1" t="s">
        <v>68</v>
      </c>
      <c r="D174" s="1" t="str">
        <f t="shared" si="3"/>
        <v>Степлер большой</v>
      </c>
      <c r="E174" s="1" t="s">
        <v>488</v>
      </c>
      <c r="F174" s="28" t="s">
        <v>489</v>
      </c>
      <c r="G174" s="1" t="s">
        <v>358</v>
      </c>
      <c r="H174" s="5" t="s">
        <v>63</v>
      </c>
      <c r="I174" s="13">
        <v>4</v>
      </c>
      <c r="J174" s="14">
        <v>200</v>
      </c>
      <c r="K174" s="26">
        <f t="shared" si="4"/>
        <v>0.8</v>
      </c>
      <c r="L174" s="21" t="s">
        <v>16</v>
      </c>
      <c r="M174" s="21" t="s">
        <v>322</v>
      </c>
      <c r="N174" s="1"/>
    </row>
    <row r="175" spans="1:14" s="2" customFormat="1" ht="33.75">
      <c r="A175" s="1">
        <v>175</v>
      </c>
      <c r="B175" s="5" t="s">
        <v>294</v>
      </c>
      <c r="C175" s="1" t="s">
        <v>68</v>
      </c>
      <c r="D175" s="1" t="str">
        <f aca="true" t="shared" si="5" ref="D175:D235">B175</f>
        <v>Конверты</v>
      </c>
      <c r="E175" s="1" t="s">
        <v>492</v>
      </c>
      <c r="F175" s="21" t="s">
        <v>493</v>
      </c>
      <c r="G175" s="1" t="s">
        <v>358</v>
      </c>
      <c r="H175" s="5" t="s">
        <v>63</v>
      </c>
      <c r="I175" s="13">
        <v>100</v>
      </c>
      <c r="J175" s="14">
        <v>10</v>
      </c>
      <c r="K175" s="26">
        <f aca="true" t="shared" si="6" ref="K175:K224">(I175*J175)/1000</f>
        <v>1</v>
      </c>
      <c r="L175" s="21" t="s">
        <v>16</v>
      </c>
      <c r="M175" s="21" t="s">
        <v>323</v>
      </c>
      <c r="N175" s="1"/>
    </row>
    <row r="176" spans="1:14" s="2" customFormat="1" ht="67.5">
      <c r="A176" s="1">
        <v>176</v>
      </c>
      <c r="B176" s="5" t="s">
        <v>295</v>
      </c>
      <c r="C176" s="1" t="s">
        <v>68</v>
      </c>
      <c r="D176" s="1" t="str">
        <f t="shared" si="5"/>
        <v>аудиокассета</v>
      </c>
      <c r="E176" s="1" t="s">
        <v>488</v>
      </c>
      <c r="F176" s="28" t="s">
        <v>489</v>
      </c>
      <c r="G176" s="1" t="s">
        <v>358</v>
      </c>
      <c r="H176" s="5" t="s">
        <v>63</v>
      </c>
      <c r="I176" s="13">
        <v>15</v>
      </c>
      <c r="J176" s="14">
        <v>100</v>
      </c>
      <c r="K176" s="26">
        <f t="shared" si="6"/>
        <v>1.5</v>
      </c>
      <c r="L176" s="21" t="s">
        <v>16</v>
      </c>
      <c r="M176" s="21" t="s">
        <v>324</v>
      </c>
      <c r="N176" s="1"/>
    </row>
    <row r="177" spans="1:13" s="35" customFormat="1" ht="36">
      <c r="A177" s="20">
        <v>177</v>
      </c>
      <c r="B177" s="35" t="s">
        <v>325</v>
      </c>
      <c r="C177" s="20" t="s">
        <v>68</v>
      </c>
      <c r="D177" s="35" t="str">
        <f t="shared" si="5"/>
        <v>Подписка</v>
      </c>
      <c r="E177" s="35" t="s">
        <v>490</v>
      </c>
      <c r="F177" s="36" t="s">
        <v>491</v>
      </c>
      <c r="G177" s="37" t="s">
        <v>358</v>
      </c>
      <c r="I177" s="35">
        <v>1</v>
      </c>
      <c r="J177" s="35">
        <v>88000</v>
      </c>
      <c r="K177" s="34">
        <f t="shared" si="6"/>
        <v>88</v>
      </c>
      <c r="L177" s="36"/>
      <c r="M177" s="33" t="s">
        <v>557</v>
      </c>
    </row>
    <row r="178" spans="1:13" s="2" customFormat="1" ht="33.75">
      <c r="A178" s="2">
        <v>178</v>
      </c>
      <c r="B178" s="15" t="s">
        <v>326</v>
      </c>
      <c r="C178" s="2" t="s">
        <v>68</v>
      </c>
      <c r="D178" s="2" t="str">
        <f t="shared" si="5"/>
        <v>Бокалы</v>
      </c>
      <c r="E178" s="2" t="s">
        <v>612</v>
      </c>
      <c r="F178" s="22" t="s">
        <v>613</v>
      </c>
      <c r="G178" s="1" t="s">
        <v>358</v>
      </c>
      <c r="H178" s="2" t="s">
        <v>63</v>
      </c>
      <c r="I178" s="16">
        <v>200</v>
      </c>
      <c r="J178" s="17">
        <v>120</v>
      </c>
      <c r="K178" s="12">
        <f t="shared" si="6"/>
        <v>24</v>
      </c>
      <c r="L178" s="22" t="s">
        <v>657</v>
      </c>
      <c r="M178" s="22" t="s">
        <v>558</v>
      </c>
    </row>
    <row r="179" spans="1:13" s="2" customFormat="1" ht="33.75">
      <c r="A179" s="2">
        <v>179</v>
      </c>
      <c r="B179" s="15" t="s">
        <v>327</v>
      </c>
      <c r="C179" s="2" t="s">
        <v>68</v>
      </c>
      <c r="D179" s="2" t="str">
        <f t="shared" si="5"/>
        <v>Ведра эмалированные</v>
      </c>
      <c r="E179" s="2" t="s">
        <v>640</v>
      </c>
      <c r="F179" s="22" t="s">
        <v>641</v>
      </c>
      <c r="G179" s="1" t="s">
        <v>358</v>
      </c>
      <c r="H179" s="2" t="s">
        <v>63</v>
      </c>
      <c r="I179" s="16">
        <v>1</v>
      </c>
      <c r="J179" s="17">
        <v>1700</v>
      </c>
      <c r="K179" s="12">
        <f t="shared" si="6"/>
        <v>1.7</v>
      </c>
      <c r="L179" s="22" t="s">
        <v>657</v>
      </c>
      <c r="M179" s="22" t="s">
        <v>559</v>
      </c>
    </row>
    <row r="180" spans="1:13" s="2" customFormat="1" ht="45">
      <c r="A180" s="2">
        <v>180</v>
      </c>
      <c r="B180" s="15" t="s">
        <v>328</v>
      </c>
      <c r="C180" s="2" t="s">
        <v>68</v>
      </c>
      <c r="D180" s="2" t="str">
        <f t="shared" si="5"/>
        <v>Клеенка</v>
      </c>
      <c r="E180" s="2" t="s">
        <v>606</v>
      </c>
      <c r="F180" s="22" t="s">
        <v>609</v>
      </c>
      <c r="G180" s="1" t="s">
        <v>358</v>
      </c>
      <c r="H180" s="2" t="s">
        <v>220</v>
      </c>
      <c r="I180" s="16">
        <v>30</v>
      </c>
      <c r="J180" s="17">
        <v>300</v>
      </c>
      <c r="K180" s="12">
        <f t="shared" si="6"/>
        <v>9</v>
      </c>
      <c r="L180" s="22" t="s">
        <v>657</v>
      </c>
      <c r="M180" s="22" t="s">
        <v>560</v>
      </c>
    </row>
    <row r="181" spans="1:13" s="2" customFormat="1" ht="45">
      <c r="A181" s="2">
        <v>181</v>
      </c>
      <c r="B181" s="15" t="s">
        <v>518</v>
      </c>
      <c r="C181" s="2" t="s">
        <v>68</v>
      </c>
      <c r="D181" s="2" t="str">
        <f t="shared" si="5"/>
        <v>Ложки  нержавеющие</v>
      </c>
      <c r="E181" s="2" t="s">
        <v>616</v>
      </c>
      <c r="F181" s="22" t="s">
        <v>617</v>
      </c>
      <c r="G181" s="1" t="s">
        <v>358</v>
      </c>
      <c r="H181" s="2" t="s">
        <v>63</v>
      </c>
      <c r="I181" s="16">
        <v>50</v>
      </c>
      <c r="J181" s="17">
        <v>150</v>
      </c>
      <c r="K181" s="12">
        <f>(I181*J181)/1000</f>
        <v>7.5</v>
      </c>
      <c r="L181" s="22" t="s">
        <v>657</v>
      </c>
      <c r="M181" s="22" t="s">
        <v>561</v>
      </c>
    </row>
    <row r="182" spans="1:13" s="2" customFormat="1" ht="45">
      <c r="A182" s="2">
        <v>182</v>
      </c>
      <c r="B182" s="15" t="s">
        <v>345</v>
      </c>
      <c r="D182" s="2" t="str">
        <f t="shared" si="5"/>
        <v>Вилки нержавеющие</v>
      </c>
      <c r="E182" s="2" t="s">
        <v>616</v>
      </c>
      <c r="F182" s="22" t="s">
        <v>617</v>
      </c>
      <c r="G182" s="1" t="s">
        <v>358</v>
      </c>
      <c r="I182" s="16">
        <v>50</v>
      </c>
      <c r="J182" s="17">
        <v>150</v>
      </c>
      <c r="K182" s="12">
        <f>(I182*J182)/1000</f>
        <v>7.5</v>
      </c>
      <c r="L182" s="22" t="s">
        <v>657</v>
      </c>
      <c r="M182" s="22" t="s">
        <v>562</v>
      </c>
    </row>
    <row r="183" spans="1:13" s="2" customFormat="1" ht="33.75">
      <c r="A183" s="2">
        <v>183</v>
      </c>
      <c r="B183" s="15" t="s">
        <v>329</v>
      </c>
      <c r="C183" s="2" t="s">
        <v>68</v>
      </c>
      <c r="D183" s="2" t="str">
        <f t="shared" si="5"/>
        <v>Разносы </v>
      </c>
      <c r="E183" s="2" t="s">
        <v>644</v>
      </c>
      <c r="F183" s="22" t="s">
        <v>645</v>
      </c>
      <c r="G183" s="1" t="s">
        <v>358</v>
      </c>
      <c r="H183" s="2" t="s">
        <v>63</v>
      </c>
      <c r="I183" s="16">
        <v>5</v>
      </c>
      <c r="J183" s="17">
        <v>200</v>
      </c>
      <c r="K183" s="12">
        <f>(I183*J183)/1000</f>
        <v>1</v>
      </c>
      <c r="L183" s="22" t="s">
        <v>657</v>
      </c>
      <c r="M183" s="22" t="s">
        <v>563</v>
      </c>
    </row>
    <row r="184" spans="1:13" s="2" customFormat="1" ht="33.75">
      <c r="A184" s="2">
        <v>184</v>
      </c>
      <c r="B184" s="15" t="s">
        <v>330</v>
      </c>
      <c r="C184" s="2" t="s">
        <v>68</v>
      </c>
      <c r="D184" s="2" t="str">
        <f t="shared" si="5"/>
        <v>Сковорода (средние)</v>
      </c>
      <c r="E184" s="2" t="s">
        <v>640</v>
      </c>
      <c r="F184" s="22" t="s">
        <v>641</v>
      </c>
      <c r="G184" s="1" t="s">
        <v>358</v>
      </c>
      <c r="H184" s="2" t="s">
        <v>63</v>
      </c>
      <c r="I184" s="16">
        <v>2</v>
      </c>
      <c r="J184" s="17">
        <v>3500</v>
      </c>
      <c r="K184" s="12">
        <f>(I184*J184)/1000</f>
        <v>7</v>
      </c>
      <c r="L184" s="22" t="s">
        <v>657</v>
      </c>
      <c r="M184" s="22" t="s">
        <v>564</v>
      </c>
    </row>
    <row r="185" spans="1:13" s="2" customFormat="1" ht="33.75">
      <c r="A185" s="2">
        <v>185</v>
      </c>
      <c r="B185" s="15" t="s">
        <v>331</v>
      </c>
      <c r="C185" s="2" t="s">
        <v>68</v>
      </c>
      <c r="D185" s="2" t="str">
        <f t="shared" si="5"/>
        <v>Тарелки (порционные)</v>
      </c>
      <c r="E185" s="2" t="s">
        <v>612</v>
      </c>
      <c r="F185" s="22" t="s">
        <v>613</v>
      </c>
      <c r="G185" s="1" t="s">
        <v>358</v>
      </c>
      <c r="H185" s="2" t="s">
        <v>63</v>
      </c>
      <c r="I185" s="16">
        <v>200</v>
      </c>
      <c r="J185" s="18">
        <v>120</v>
      </c>
      <c r="K185" s="12">
        <f t="shared" si="6"/>
        <v>24</v>
      </c>
      <c r="L185" s="22" t="s">
        <v>657</v>
      </c>
      <c r="M185" s="22" t="s">
        <v>565</v>
      </c>
    </row>
    <row r="186" spans="1:13" s="2" customFormat="1" ht="33.75">
      <c r="A186" s="2">
        <v>186</v>
      </c>
      <c r="B186" s="15" t="s">
        <v>622</v>
      </c>
      <c r="C186" s="2" t="s">
        <v>68</v>
      </c>
      <c r="D186" s="2" t="str">
        <f t="shared" si="5"/>
        <v>Терки</v>
      </c>
      <c r="E186" s="2" t="s">
        <v>640</v>
      </c>
      <c r="F186" s="22" t="s">
        <v>641</v>
      </c>
      <c r="G186" s="1" t="s">
        <v>358</v>
      </c>
      <c r="H186" s="2" t="s">
        <v>63</v>
      </c>
      <c r="I186" s="16">
        <v>3</v>
      </c>
      <c r="J186" s="17">
        <v>300</v>
      </c>
      <c r="K186" s="12">
        <f t="shared" si="6"/>
        <v>0.9</v>
      </c>
      <c r="L186" s="22" t="s">
        <v>657</v>
      </c>
      <c r="M186" s="22" t="s">
        <v>566</v>
      </c>
    </row>
    <row r="187" spans="2:13" s="2" customFormat="1" ht="33.75">
      <c r="B187" s="15" t="s">
        <v>620</v>
      </c>
      <c r="D187" s="2" t="str">
        <f t="shared" si="5"/>
        <v>Сито</v>
      </c>
      <c r="E187" s="2" t="s">
        <v>610</v>
      </c>
      <c r="F187" s="22" t="s">
        <v>611</v>
      </c>
      <c r="G187" s="1" t="s">
        <v>358</v>
      </c>
      <c r="I187" s="16">
        <v>1</v>
      </c>
      <c r="J187" s="17">
        <v>300</v>
      </c>
      <c r="K187" s="12">
        <f t="shared" si="6"/>
        <v>0.3</v>
      </c>
      <c r="L187" s="22" t="s">
        <v>657</v>
      </c>
      <c r="M187" s="22" t="s">
        <v>658</v>
      </c>
    </row>
    <row r="188" spans="2:13" s="2" customFormat="1" ht="33.75">
      <c r="B188" s="15" t="s">
        <v>621</v>
      </c>
      <c r="D188" s="2" t="str">
        <f t="shared" si="5"/>
        <v>Чеснокодавка</v>
      </c>
      <c r="E188" s="2" t="s">
        <v>640</v>
      </c>
      <c r="F188" s="22" t="s">
        <v>641</v>
      </c>
      <c r="G188" s="1" t="s">
        <v>358</v>
      </c>
      <c r="I188" s="16">
        <v>1</v>
      </c>
      <c r="J188" s="17">
        <v>350</v>
      </c>
      <c r="K188" s="12">
        <f t="shared" si="6"/>
        <v>0.35</v>
      </c>
      <c r="L188" s="22" t="s">
        <v>657</v>
      </c>
      <c r="M188" s="22" t="s">
        <v>567</v>
      </c>
    </row>
    <row r="189" spans="1:13" s="2" customFormat="1" ht="33.75">
      <c r="A189" s="2">
        <v>188</v>
      </c>
      <c r="B189" s="15" t="s">
        <v>618</v>
      </c>
      <c r="C189" s="2" t="s">
        <v>68</v>
      </c>
      <c r="D189" s="2" t="str">
        <f t="shared" si="5"/>
        <v>эмалированные чашки маленькие 2 л</v>
      </c>
      <c r="E189" s="2" t="s">
        <v>640</v>
      </c>
      <c r="F189" s="22" t="s">
        <v>641</v>
      </c>
      <c r="G189" s="1" t="s">
        <v>358</v>
      </c>
      <c r="H189" s="2" t="s">
        <v>63</v>
      </c>
      <c r="I189" s="16">
        <v>4</v>
      </c>
      <c r="J189" s="17">
        <v>600</v>
      </c>
      <c r="K189" s="12">
        <f t="shared" si="6"/>
        <v>2.4</v>
      </c>
      <c r="L189" s="22" t="s">
        <v>657</v>
      </c>
      <c r="M189" s="22" t="s">
        <v>567</v>
      </c>
    </row>
    <row r="190" spans="1:13" s="2" customFormat="1" ht="33.75">
      <c r="A190" s="2">
        <v>189</v>
      </c>
      <c r="B190" s="15" t="s">
        <v>332</v>
      </c>
      <c r="C190" s="2" t="s">
        <v>68</v>
      </c>
      <c r="D190" s="2" t="str">
        <f t="shared" si="5"/>
        <v>Половник</v>
      </c>
      <c r="E190" s="2" t="s">
        <v>640</v>
      </c>
      <c r="F190" s="22" t="s">
        <v>641</v>
      </c>
      <c r="G190" s="1" t="s">
        <v>358</v>
      </c>
      <c r="H190" s="2" t="s">
        <v>63</v>
      </c>
      <c r="I190" s="16">
        <v>2</v>
      </c>
      <c r="J190" s="17">
        <v>1500</v>
      </c>
      <c r="K190" s="12">
        <f t="shared" si="6"/>
        <v>3</v>
      </c>
      <c r="L190" s="22" t="s">
        <v>657</v>
      </c>
      <c r="M190" s="22" t="s">
        <v>568</v>
      </c>
    </row>
    <row r="191" spans="1:13" s="2" customFormat="1" ht="33.75">
      <c r="A191" s="2">
        <v>190</v>
      </c>
      <c r="B191" s="15" t="s">
        <v>333</v>
      </c>
      <c r="C191" s="2" t="s">
        <v>68</v>
      </c>
      <c r="D191" s="2" t="str">
        <f t="shared" si="5"/>
        <v>Набор для специй</v>
      </c>
      <c r="E191" s="2" t="s">
        <v>614</v>
      </c>
      <c r="F191" s="22" t="s">
        <v>615</v>
      </c>
      <c r="G191" s="1" t="s">
        <v>358</v>
      </c>
      <c r="H191" s="2" t="s">
        <v>63</v>
      </c>
      <c r="I191" s="16">
        <v>13</v>
      </c>
      <c r="J191" s="17">
        <v>500</v>
      </c>
      <c r="K191" s="12">
        <f t="shared" si="6"/>
        <v>6.5</v>
      </c>
      <c r="L191" s="22" t="s">
        <v>657</v>
      </c>
      <c r="M191" s="22" t="s">
        <v>569</v>
      </c>
    </row>
    <row r="192" spans="1:13" s="2" customFormat="1" ht="33.75">
      <c r="A192" s="2">
        <v>191</v>
      </c>
      <c r="B192" s="15" t="s">
        <v>334</v>
      </c>
      <c r="C192" s="2" t="s">
        <v>68</v>
      </c>
      <c r="D192" s="2" t="str">
        <f t="shared" si="5"/>
        <v>Скалки</v>
      </c>
      <c r="E192" s="2" t="s">
        <v>610</v>
      </c>
      <c r="F192" s="22" t="s">
        <v>611</v>
      </c>
      <c r="G192" s="1" t="s">
        <v>358</v>
      </c>
      <c r="H192" s="2" t="s">
        <v>63</v>
      </c>
      <c r="I192" s="16">
        <v>2</v>
      </c>
      <c r="J192" s="17">
        <v>300</v>
      </c>
      <c r="K192" s="12">
        <f t="shared" si="6"/>
        <v>0.6</v>
      </c>
      <c r="L192" s="22" t="s">
        <v>657</v>
      </c>
      <c r="M192" s="22" t="s">
        <v>570</v>
      </c>
    </row>
    <row r="193" spans="2:13" s="2" customFormat="1" ht="33.75">
      <c r="B193" s="15" t="s">
        <v>623</v>
      </c>
      <c r="D193" s="2" t="str">
        <f t="shared" si="5"/>
        <v>Разделочные доски (Деревянные)</v>
      </c>
      <c r="E193" s="2" t="s">
        <v>610</v>
      </c>
      <c r="F193" s="22" t="s">
        <v>611</v>
      </c>
      <c r="G193" s="1" t="s">
        <v>358</v>
      </c>
      <c r="I193" s="16">
        <v>5</v>
      </c>
      <c r="J193" s="17">
        <v>700</v>
      </c>
      <c r="K193" s="12">
        <f t="shared" si="6"/>
        <v>3.5</v>
      </c>
      <c r="L193" s="22" t="s">
        <v>657</v>
      </c>
      <c r="M193" s="22" t="s">
        <v>571</v>
      </c>
    </row>
    <row r="194" spans="1:13" s="2" customFormat="1" ht="33.75">
      <c r="A194" s="2">
        <v>192</v>
      </c>
      <c r="B194" s="15" t="s">
        <v>624</v>
      </c>
      <c r="C194" s="2" t="s">
        <v>68</v>
      </c>
      <c r="D194" s="2" t="str">
        <f t="shared" si="5"/>
        <v>Кастрюля эмалированная -40 л</v>
      </c>
      <c r="E194" s="2" t="s">
        <v>640</v>
      </c>
      <c r="F194" s="22" t="s">
        <v>641</v>
      </c>
      <c r="G194" s="1" t="s">
        <v>358</v>
      </c>
      <c r="H194" s="2" t="s">
        <v>63</v>
      </c>
      <c r="I194" s="16">
        <v>1</v>
      </c>
      <c r="J194" s="17">
        <v>20000</v>
      </c>
      <c r="K194" s="12">
        <f t="shared" si="6"/>
        <v>20</v>
      </c>
      <c r="L194" s="22" t="s">
        <v>657</v>
      </c>
      <c r="M194" s="22" t="s">
        <v>571</v>
      </c>
    </row>
    <row r="195" spans="1:13" s="2" customFormat="1" ht="33.75">
      <c r="A195" s="2">
        <v>193</v>
      </c>
      <c r="B195" s="15" t="s">
        <v>335</v>
      </c>
      <c r="C195" s="2" t="s">
        <v>68</v>
      </c>
      <c r="D195" s="2" t="str">
        <f t="shared" si="5"/>
        <v>Кастрюля эмалированная - 20 л</v>
      </c>
      <c r="E195" s="2" t="s">
        <v>640</v>
      </c>
      <c r="F195" s="22" t="s">
        <v>641</v>
      </c>
      <c r="G195" s="1" t="s">
        <v>358</v>
      </c>
      <c r="H195" s="2" t="s">
        <v>63</v>
      </c>
      <c r="I195" s="16">
        <v>1</v>
      </c>
      <c r="J195" s="17">
        <v>5000</v>
      </c>
      <c r="K195" s="12">
        <f t="shared" si="6"/>
        <v>5</v>
      </c>
      <c r="L195" s="22" t="s">
        <v>657</v>
      </c>
      <c r="M195" s="22" t="s">
        <v>572</v>
      </c>
    </row>
    <row r="196" spans="1:13" s="2" customFormat="1" ht="33.75">
      <c r="A196" s="2">
        <v>194</v>
      </c>
      <c r="B196" s="15" t="s">
        <v>336</v>
      </c>
      <c r="C196" s="2" t="s">
        <v>68</v>
      </c>
      <c r="D196" s="2" t="str">
        <f t="shared" si="5"/>
        <v>Лопатка деревянная для столовой</v>
      </c>
      <c r="E196" s="2" t="s">
        <v>610</v>
      </c>
      <c r="F196" s="22" t="s">
        <v>611</v>
      </c>
      <c r="G196" s="1" t="s">
        <v>358</v>
      </c>
      <c r="H196" s="2" t="s">
        <v>63</v>
      </c>
      <c r="I196" s="16">
        <v>1</v>
      </c>
      <c r="J196" s="17">
        <v>1200</v>
      </c>
      <c r="K196" s="12">
        <f t="shared" si="6"/>
        <v>1.2</v>
      </c>
      <c r="L196" s="22" t="s">
        <v>657</v>
      </c>
      <c r="M196" s="22" t="s">
        <v>573</v>
      </c>
    </row>
    <row r="197" spans="1:13" s="2" customFormat="1" ht="33.75">
      <c r="A197" s="2">
        <v>195</v>
      </c>
      <c r="B197" s="15" t="s">
        <v>337</v>
      </c>
      <c r="C197" s="2" t="s">
        <v>68</v>
      </c>
      <c r="D197" s="2" t="str">
        <f t="shared" si="5"/>
        <v>Стелажи для посуды</v>
      </c>
      <c r="E197" s="2" t="s">
        <v>642</v>
      </c>
      <c r="F197" s="22" t="s">
        <v>643</v>
      </c>
      <c r="G197" s="1" t="s">
        <v>358</v>
      </c>
      <c r="H197" s="2" t="s">
        <v>63</v>
      </c>
      <c r="I197" s="16">
        <v>4</v>
      </c>
      <c r="J197" s="17">
        <v>10000</v>
      </c>
      <c r="K197" s="12">
        <f t="shared" si="6"/>
        <v>40</v>
      </c>
      <c r="L197" s="22" t="s">
        <v>657</v>
      </c>
      <c r="M197" s="22" t="s">
        <v>574</v>
      </c>
    </row>
    <row r="198" spans="1:13" s="2" customFormat="1" ht="33.75">
      <c r="A198" s="2">
        <v>196</v>
      </c>
      <c r="B198" s="15" t="s">
        <v>338</v>
      </c>
      <c r="C198" s="2" t="s">
        <v>68</v>
      </c>
      <c r="D198" s="2" t="str">
        <f t="shared" si="5"/>
        <v>Пульки для пневматический винтовки</v>
      </c>
      <c r="E198" s="2" t="s">
        <v>535</v>
      </c>
      <c r="F198" s="22" t="s">
        <v>536</v>
      </c>
      <c r="G198" s="1" t="s">
        <v>358</v>
      </c>
      <c r="H198" s="2" t="s">
        <v>63</v>
      </c>
      <c r="I198" s="16">
        <v>10</v>
      </c>
      <c r="J198" s="17">
        <v>600</v>
      </c>
      <c r="K198" s="12">
        <f t="shared" si="6"/>
        <v>6</v>
      </c>
      <c r="L198" s="22" t="s">
        <v>657</v>
      </c>
      <c r="M198" s="22" t="s">
        <v>575</v>
      </c>
    </row>
    <row r="199" spans="1:13" s="2" customFormat="1" ht="33.75">
      <c r="A199" s="2">
        <v>197</v>
      </c>
      <c r="B199" s="15" t="s">
        <v>339</v>
      </c>
      <c r="C199" s="2" t="s">
        <v>68</v>
      </c>
      <c r="D199" s="2" t="str">
        <f t="shared" si="5"/>
        <v>Винтовка пневматическая</v>
      </c>
      <c r="E199" s="2" t="s">
        <v>533</v>
      </c>
      <c r="F199" s="22" t="s">
        <v>534</v>
      </c>
      <c r="G199" s="1" t="s">
        <v>358</v>
      </c>
      <c r="H199" s="2" t="s">
        <v>63</v>
      </c>
      <c r="I199" s="16">
        <v>1</v>
      </c>
      <c r="J199" s="17">
        <v>30000</v>
      </c>
      <c r="K199" s="12">
        <f t="shared" si="6"/>
        <v>30</v>
      </c>
      <c r="L199" s="22" t="s">
        <v>657</v>
      </c>
      <c r="M199" s="22" t="s">
        <v>576</v>
      </c>
    </row>
    <row r="200" spans="1:13" s="2" customFormat="1" ht="33.75">
      <c r="A200" s="2">
        <v>198</v>
      </c>
      <c r="B200" s="19" t="s">
        <v>344</v>
      </c>
      <c r="C200" s="2" t="s">
        <v>68</v>
      </c>
      <c r="D200" s="2" t="str">
        <f t="shared" si="5"/>
        <v>Спец одежда -строителей</v>
      </c>
      <c r="E200" s="2" t="s">
        <v>646</v>
      </c>
      <c r="F200" s="22" t="s">
        <v>647</v>
      </c>
      <c r="G200" s="1" t="s">
        <v>358</v>
      </c>
      <c r="H200" s="2" t="s">
        <v>63</v>
      </c>
      <c r="I200" s="16">
        <v>12</v>
      </c>
      <c r="J200" s="17">
        <v>2500</v>
      </c>
      <c r="K200" s="12">
        <f t="shared" si="6"/>
        <v>30</v>
      </c>
      <c r="L200" s="22" t="s">
        <v>657</v>
      </c>
      <c r="M200" s="22" t="s">
        <v>577</v>
      </c>
    </row>
    <row r="201" spans="1:13" s="2" customFormat="1" ht="33.75">
      <c r="A201" s="2">
        <v>199</v>
      </c>
      <c r="B201" s="19" t="s">
        <v>340</v>
      </c>
      <c r="C201" s="2" t="s">
        <v>68</v>
      </c>
      <c r="D201" s="2" t="str">
        <f t="shared" si="5"/>
        <v>Сапоги кирзовые</v>
      </c>
      <c r="F201" s="22"/>
      <c r="G201" s="1" t="s">
        <v>358</v>
      </c>
      <c r="H201" s="2" t="s">
        <v>63</v>
      </c>
      <c r="I201" s="16">
        <v>10</v>
      </c>
      <c r="J201" s="17">
        <v>2000</v>
      </c>
      <c r="K201" s="12">
        <f t="shared" si="6"/>
        <v>20</v>
      </c>
      <c r="L201" s="22" t="s">
        <v>657</v>
      </c>
      <c r="M201" s="22" t="s">
        <v>578</v>
      </c>
    </row>
    <row r="202" spans="2:13" s="2" customFormat="1" ht="33.75">
      <c r="B202" s="2" t="s">
        <v>555</v>
      </c>
      <c r="C202" s="2" t="s">
        <v>68</v>
      </c>
      <c r="D202" s="2" t="str">
        <f>B202</f>
        <v>Головной убор ( бейсболка)</v>
      </c>
      <c r="E202" s="2" t="s">
        <v>519</v>
      </c>
      <c r="F202" s="22" t="s">
        <v>520</v>
      </c>
      <c r="G202" s="1" t="s">
        <v>358</v>
      </c>
      <c r="H202" s="2" t="s">
        <v>63</v>
      </c>
      <c r="I202" s="2">
        <v>5</v>
      </c>
      <c r="J202" s="2">
        <v>300</v>
      </c>
      <c r="K202" s="12"/>
      <c r="L202" s="22" t="s">
        <v>657</v>
      </c>
      <c r="M202" s="22" t="s">
        <v>579</v>
      </c>
    </row>
    <row r="203" spans="2:13" s="2" customFormat="1" ht="33.75">
      <c r="B203" s="2" t="s">
        <v>556</v>
      </c>
      <c r="C203" s="2" t="s">
        <v>68</v>
      </c>
      <c r="D203" s="2" t="str">
        <f>B203</f>
        <v>перчатки резиновые</v>
      </c>
      <c r="E203" s="2" t="s">
        <v>607</v>
      </c>
      <c r="F203" s="22" t="s">
        <v>608</v>
      </c>
      <c r="G203" s="1" t="s">
        <v>358</v>
      </c>
      <c r="H203" s="2" t="s">
        <v>63</v>
      </c>
      <c r="I203" s="2">
        <v>10</v>
      </c>
      <c r="J203" s="2">
        <v>80</v>
      </c>
      <c r="K203" s="12"/>
      <c r="L203" s="22" t="s">
        <v>657</v>
      </c>
      <c r="M203" s="22" t="s">
        <v>580</v>
      </c>
    </row>
    <row r="204" spans="1:13" s="2" customFormat="1" ht="33.75">
      <c r="A204" s="2">
        <v>200</v>
      </c>
      <c r="B204" s="38" t="s">
        <v>341</v>
      </c>
      <c r="C204" s="2" t="s">
        <v>68</v>
      </c>
      <c r="D204" s="2" t="str">
        <f t="shared" si="5"/>
        <v>Маска сварщика</v>
      </c>
      <c r="F204" s="22"/>
      <c r="G204" s="1" t="s">
        <v>358</v>
      </c>
      <c r="H204" s="2" t="s">
        <v>63</v>
      </c>
      <c r="I204" s="16">
        <v>5</v>
      </c>
      <c r="J204" s="17">
        <v>1600</v>
      </c>
      <c r="K204" s="12">
        <f t="shared" si="6"/>
        <v>8</v>
      </c>
      <c r="L204" s="22" t="s">
        <v>657</v>
      </c>
      <c r="M204" s="22" t="s">
        <v>581</v>
      </c>
    </row>
    <row r="205" spans="1:13" s="2" customFormat="1" ht="33.75">
      <c r="A205" s="2">
        <v>201</v>
      </c>
      <c r="B205" s="38" t="s">
        <v>342</v>
      </c>
      <c r="C205" s="2" t="s">
        <v>68</v>
      </c>
      <c r="D205" s="2" t="str">
        <f t="shared" si="5"/>
        <v>Рукрвицы суконные</v>
      </c>
      <c r="E205" s="2" t="s">
        <v>519</v>
      </c>
      <c r="F205" s="22" t="s">
        <v>520</v>
      </c>
      <c r="G205" s="1" t="s">
        <v>358</v>
      </c>
      <c r="H205" s="2" t="s">
        <v>63</v>
      </c>
      <c r="I205" s="16">
        <v>20</v>
      </c>
      <c r="J205" s="17">
        <v>500</v>
      </c>
      <c r="K205" s="12">
        <f t="shared" si="6"/>
        <v>10</v>
      </c>
      <c r="L205" s="22" t="s">
        <v>657</v>
      </c>
      <c r="M205" s="22" t="s">
        <v>582</v>
      </c>
    </row>
    <row r="206" spans="1:13" s="2" customFormat="1" ht="33.75">
      <c r="A206" s="2">
        <v>202</v>
      </c>
      <c r="B206" s="38" t="s">
        <v>343</v>
      </c>
      <c r="C206" s="2" t="s">
        <v>68</v>
      </c>
      <c r="D206" s="2" t="str">
        <f t="shared" si="5"/>
        <v>Распиратор "Лепесток"</v>
      </c>
      <c r="E206" s="2" t="s">
        <v>519</v>
      </c>
      <c r="F206" s="22" t="s">
        <v>520</v>
      </c>
      <c r="G206" s="1" t="s">
        <v>358</v>
      </c>
      <c r="H206" s="2" t="s">
        <v>63</v>
      </c>
      <c r="I206" s="16">
        <v>500</v>
      </c>
      <c r="J206" s="17">
        <v>10</v>
      </c>
      <c r="K206" s="12">
        <f t="shared" si="6"/>
        <v>5</v>
      </c>
      <c r="L206" s="22" t="s">
        <v>657</v>
      </c>
      <c r="M206" s="22" t="s">
        <v>583</v>
      </c>
    </row>
    <row r="207" spans="1:13" s="2" customFormat="1" ht="33.75">
      <c r="A207" s="2">
        <v>203</v>
      </c>
      <c r="B207" s="2" t="s">
        <v>537</v>
      </c>
      <c r="C207" s="2" t="s">
        <v>68</v>
      </c>
      <c r="D207" s="2" t="str">
        <f t="shared" si="5"/>
        <v>Цемент</v>
      </c>
      <c r="E207" s="2" t="s">
        <v>636</v>
      </c>
      <c r="F207" s="22" t="s">
        <v>637</v>
      </c>
      <c r="G207" s="1" t="s">
        <v>358</v>
      </c>
      <c r="H207" s="2" t="s">
        <v>550</v>
      </c>
      <c r="I207" s="2">
        <v>6</v>
      </c>
      <c r="J207" s="2">
        <v>1100</v>
      </c>
      <c r="K207" s="12">
        <f t="shared" si="6"/>
        <v>6.6</v>
      </c>
      <c r="L207" s="22" t="s">
        <v>657</v>
      </c>
      <c r="M207" s="22" t="s">
        <v>584</v>
      </c>
    </row>
    <row r="208" spans="1:13" s="2" customFormat="1" ht="45">
      <c r="A208" s="2">
        <v>204</v>
      </c>
      <c r="B208" s="2" t="s">
        <v>538</v>
      </c>
      <c r="C208" s="2" t="s">
        <v>68</v>
      </c>
      <c r="D208" s="2" t="str">
        <f t="shared" si="5"/>
        <v>Грунтовка</v>
      </c>
      <c r="E208" s="2" t="s">
        <v>632</v>
      </c>
      <c r="F208" s="22" t="s">
        <v>633</v>
      </c>
      <c r="G208" s="1" t="s">
        <v>358</v>
      </c>
      <c r="H208" s="2" t="s">
        <v>550</v>
      </c>
      <c r="I208" s="2">
        <v>5</v>
      </c>
      <c r="J208" s="2">
        <v>900</v>
      </c>
      <c r="K208" s="12">
        <f t="shared" si="6"/>
        <v>4.5</v>
      </c>
      <c r="L208" s="22" t="s">
        <v>657</v>
      </c>
      <c r="M208" s="22" t="s">
        <v>585</v>
      </c>
    </row>
    <row r="209" spans="1:13" s="2" customFormat="1" ht="33.75">
      <c r="A209" s="2">
        <v>205</v>
      </c>
      <c r="B209" s="2" t="s">
        <v>539</v>
      </c>
      <c r="C209" s="2" t="s">
        <v>68</v>
      </c>
      <c r="D209" s="2" t="str">
        <f t="shared" si="5"/>
        <v>Краска белая  (3 кг)</v>
      </c>
      <c r="E209" s="2" t="s">
        <v>619</v>
      </c>
      <c r="F209" s="22" t="s">
        <v>625</v>
      </c>
      <c r="G209" s="1" t="s">
        <v>358</v>
      </c>
      <c r="H209" s="2" t="s">
        <v>65</v>
      </c>
      <c r="I209" s="2">
        <v>3</v>
      </c>
      <c r="J209" s="2">
        <v>1350</v>
      </c>
      <c r="K209" s="12">
        <f t="shared" si="6"/>
        <v>4.05</v>
      </c>
      <c r="L209" s="22" t="s">
        <v>657</v>
      </c>
      <c r="M209" s="22" t="s">
        <v>586</v>
      </c>
    </row>
    <row r="210" spans="1:13" s="2" customFormat="1" ht="33.75">
      <c r="A210" s="2">
        <v>206</v>
      </c>
      <c r="B210" s="2" t="s">
        <v>540</v>
      </c>
      <c r="C210" s="2" t="s">
        <v>68</v>
      </c>
      <c r="D210" s="2" t="str">
        <f t="shared" si="5"/>
        <v>краска синяя ( 3 кг)</v>
      </c>
      <c r="E210" s="2" t="s">
        <v>619</v>
      </c>
      <c r="F210" s="22" t="s">
        <v>625</v>
      </c>
      <c r="G210" s="1" t="s">
        <v>358</v>
      </c>
      <c r="H210" s="2" t="s">
        <v>65</v>
      </c>
      <c r="I210" s="2">
        <v>3</v>
      </c>
      <c r="J210" s="2">
        <v>1100</v>
      </c>
      <c r="K210" s="12">
        <f t="shared" si="6"/>
        <v>3.3</v>
      </c>
      <c r="L210" s="22" t="s">
        <v>657</v>
      </c>
      <c r="M210" s="22" t="s">
        <v>587</v>
      </c>
    </row>
    <row r="211" spans="1:13" s="2" customFormat="1" ht="33.75">
      <c r="A211" s="2">
        <v>207</v>
      </c>
      <c r="B211" s="2" t="s">
        <v>541</v>
      </c>
      <c r="C211" s="2" t="s">
        <v>68</v>
      </c>
      <c r="D211" s="2" t="str">
        <f t="shared" si="5"/>
        <v>Краска половая (3 кг)</v>
      </c>
      <c r="E211" s="2" t="s">
        <v>619</v>
      </c>
      <c r="F211" s="22" t="s">
        <v>625</v>
      </c>
      <c r="G211" s="1" t="s">
        <v>358</v>
      </c>
      <c r="H211" s="2" t="s">
        <v>65</v>
      </c>
      <c r="I211" s="2">
        <v>5</v>
      </c>
      <c r="J211" s="2">
        <v>1300</v>
      </c>
      <c r="K211" s="12">
        <f t="shared" si="6"/>
        <v>6.5</v>
      </c>
      <c r="L211" s="22" t="s">
        <v>657</v>
      </c>
      <c r="M211" s="22" t="s">
        <v>588</v>
      </c>
    </row>
    <row r="212" spans="1:13" s="2" customFormat="1" ht="33.75">
      <c r="A212" s="2">
        <v>208</v>
      </c>
      <c r="B212" s="2" t="s">
        <v>548</v>
      </c>
      <c r="C212" s="2" t="s">
        <v>68</v>
      </c>
      <c r="D212" s="2" t="str">
        <f t="shared" si="5"/>
        <v>Олифа ( 0,5 л )</v>
      </c>
      <c r="E212" s="2" t="s">
        <v>626</v>
      </c>
      <c r="F212" s="22" t="s">
        <v>542</v>
      </c>
      <c r="G212" s="1" t="s">
        <v>358</v>
      </c>
      <c r="H212" s="2" t="s">
        <v>551</v>
      </c>
      <c r="I212" s="2">
        <v>15</v>
      </c>
      <c r="J212" s="2">
        <v>165</v>
      </c>
      <c r="K212" s="12">
        <f t="shared" si="6"/>
        <v>2.475</v>
      </c>
      <c r="L212" s="22" t="s">
        <v>657</v>
      </c>
      <c r="M212" s="22" t="s">
        <v>589</v>
      </c>
    </row>
    <row r="213" spans="1:13" s="2" customFormat="1" ht="45">
      <c r="A213" s="2">
        <v>209</v>
      </c>
      <c r="B213" s="2" t="s">
        <v>547</v>
      </c>
      <c r="C213" s="2" t="s">
        <v>68</v>
      </c>
      <c r="D213" s="2" t="str">
        <f t="shared" si="5"/>
        <v>Валик</v>
      </c>
      <c r="E213" s="2" t="s">
        <v>627</v>
      </c>
      <c r="F213" s="22" t="s">
        <v>628</v>
      </c>
      <c r="G213" s="1" t="s">
        <v>358</v>
      </c>
      <c r="H213" s="2" t="s">
        <v>63</v>
      </c>
      <c r="I213" s="2">
        <v>10</v>
      </c>
      <c r="J213" s="2">
        <v>300</v>
      </c>
      <c r="K213" s="12">
        <f t="shared" si="6"/>
        <v>3</v>
      </c>
      <c r="L213" s="22" t="s">
        <v>657</v>
      </c>
      <c r="M213" s="22" t="s">
        <v>590</v>
      </c>
    </row>
    <row r="214" spans="1:13" s="2" customFormat="1" ht="45">
      <c r="A214" s="20"/>
      <c r="B214" s="2" t="s">
        <v>543</v>
      </c>
      <c r="C214" s="2" t="s">
        <v>68</v>
      </c>
      <c r="D214" s="2" t="str">
        <f t="shared" si="5"/>
        <v>Кисточки</v>
      </c>
      <c r="E214" s="2" t="s">
        <v>627</v>
      </c>
      <c r="F214" s="22" t="s">
        <v>628</v>
      </c>
      <c r="G214" s="1" t="s">
        <v>358</v>
      </c>
      <c r="H214" s="2" t="s">
        <v>63</v>
      </c>
      <c r="I214" s="2">
        <v>15</v>
      </c>
      <c r="J214" s="2">
        <v>70</v>
      </c>
      <c r="K214" s="12">
        <f t="shared" si="6"/>
        <v>1.05</v>
      </c>
      <c r="L214" s="22" t="s">
        <v>657</v>
      </c>
      <c r="M214" s="22" t="s">
        <v>591</v>
      </c>
    </row>
    <row r="215" spans="1:13" s="2" customFormat="1" ht="33.75">
      <c r="A215" s="20"/>
      <c r="B215" s="2" t="s">
        <v>544</v>
      </c>
      <c r="C215" s="2" t="s">
        <v>68</v>
      </c>
      <c r="D215" s="2" t="str">
        <f t="shared" si="5"/>
        <v>Щетки  для побелки (волосистая)</v>
      </c>
      <c r="E215" s="2" t="s">
        <v>629</v>
      </c>
      <c r="F215" s="22" t="s">
        <v>630</v>
      </c>
      <c r="G215" s="1" t="s">
        <v>358</v>
      </c>
      <c r="H215" s="2" t="s">
        <v>63</v>
      </c>
      <c r="I215" s="2">
        <v>10</v>
      </c>
      <c r="J215" s="2">
        <v>115</v>
      </c>
      <c r="K215" s="12">
        <f t="shared" si="6"/>
        <v>1.15</v>
      </c>
      <c r="L215" s="22" t="s">
        <v>657</v>
      </c>
      <c r="M215" s="22" t="s">
        <v>592</v>
      </c>
    </row>
    <row r="216" spans="1:13" s="2" customFormat="1" ht="33.75">
      <c r="A216" s="20"/>
      <c r="B216" s="2" t="s">
        <v>545</v>
      </c>
      <c r="C216" s="2" t="s">
        <v>68</v>
      </c>
      <c r="D216" s="2" t="str">
        <f t="shared" si="5"/>
        <v>Ведро оцинкованное 10л</v>
      </c>
      <c r="E216" s="2" t="s">
        <v>497</v>
      </c>
      <c r="F216" s="22" t="s">
        <v>498</v>
      </c>
      <c r="G216" s="1" t="s">
        <v>358</v>
      </c>
      <c r="H216" s="2" t="s">
        <v>63</v>
      </c>
      <c r="I216" s="2">
        <v>15</v>
      </c>
      <c r="J216" s="2">
        <v>500</v>
      </c>
      <c r="K216" s="12">
        <f t="shared" si="6"/>
        <v>7.5</v>
      </c>
      <c r="L216" s="22" t="s">
        <v>657</v>
      </c>
      <c r="M216" s="22" t="s">
        <v>593</v>
      </c>
    </row>
    <row r="217" spans="1:13" s="2" customFormat="1" ht="33.75">
      <c r="A217" s="20"/>
      <c r="B217" s="2" t="s">
        <v>546</v>
      </c>
      <c r="C217" s="2" t="s">
        <v>68</v>
      </c>
      <c r="D217" s="2" t="str">
        <f t="shared" si="5"/>
        <v>Шпатель ( 10 )</v>
      </c>
      <c r="E217" s="2" t="s">
        <v>497</v>
      </c>
      <c r="F217" s="22" t="s">
        <v>498</v>
      </c>
      <c r="G217" s="1" t="s">
        <v>358</v>
      </c>
      <c r="H217" s="2" t="s">
        <v>63</v>
      </c>
      <c r="I217" s="2">
        <v>10</v>
      </c>
      <c r="J217" s="2">
        <v>110</v>
      </c>
      <c r="K217" s="12">
        <f t="shared" si="6"/>
        <v>1.1</v>
      </c>
      <c r="L217" s="22" t="s">
        <v>657</v>
      </c>
      <c r="M217" s="22" t="s">
        <v>594</v>
      </c>
    </row>
    <row r="218" spans="1:13" s="2" customFormat="1" ht="33.75">
      <c r="A218" s="20"/>
      <c r="B218" s="2" t="s">
        <v>549</v>
      </c>
      <c r="C218" s="2" t="s">
        <v>68</v>
      </c>
      <c r="D218" s="2" t="str">
        <f t="shared" si="5"/>
        <v>Алинекс</v>
      </c>
      <c r="E218" s="2" t="s">
        <v>634</v>
      </c>
      <c r="F218" s="22" t="s">
        <v>635</v>
      </c>
      <c r="G218" s="1" t="s">
        <v>358</v>
      </c>
      <c r="H218" s="2" t="s">
        <v>550</v>
      </c>
      <c r="I218" s="2">
        <v>2</v>
      </c>
      <c r="J218" s="2">
        <v>2250</v>
      </c>
      <c r="K218" s="12">
        <f t="shared" si="6"/>
        <v>4.5</v>
      </c>
      <c r="L218" s="22" t="s">
        <v>657</v>
      </c>
      <c r="M218" s="22" t="s">
        <v>595</v>
      </c>
    </row>
    <row r="219" spans="1:13" s="2" customFormat="1" ht="33.75">
      <c r="A219" s="20"/>
      <c r="B219" s="2" t="s">
        <v>552</v>
      </c>
      <c r="C219" s="2" t="s">
        <v>68</v>
      </c>
      <c r="D219" s="2" t="str">
        <f t="shared" si="5"/>
        <v>Шпатель ( 60 )</v>
      </c>
      <c r="E219" s="2" t="s">
        <v>497</v>
      </c>
      <c r="F219" s="22" t="s">
        <v>498</v>
      </c>
      <c r="G219" s="1" t="s">
        <v>358</v>
      </c>
      <c r="H219" s="2" t="s">
        <v>63</v>
      </c>
      <c r="I219" s="2">
        <v>5</v>
      </c>
      <c r="J219" s="2">
        <v>300</v>
      </c>
      <c r="K219" s="12">
        <f t="shared" si="6"/>
        <v>1.5</v>
      </c>
      <c r="L219" s="22" t="s">
        <v>657</v>
      </c>
      <c r="M219" s="22" t="s">
        <v>596</v>
      </c>
    </row>
    <row r="220" spans="1:13" s="2" customFormat="1" ht="33.75">
      <c r="A220" s="20"/>
      <c r="B220" s="2" t="s">
        <v>553</v>
      </c>
      <c r="C220" s="2" t="s">
        <v>68</v>
      </c>
      <c r="D220" s="2" t="str">
        <f t="shared" si="5"/>
        <v>Шпатель ( 30 )</v>
      </c>
      <c r="E220" s="2" t="s">
        <v>497</v>
      </c>
      <c r="F220" s="22" t="s">
        <v>498</v>
      </c>
      <c r="G220" s="1" t="s">
        <v>358</v>
      </c>
      <c r="H220" s="2" t="s">
        <v>63</v>
      </c>
      <c r="I220" s="2">
        <v>5</v>
      </c>
      <c r="J220" s="2">
        <v>200</v>
      </c>
      <c r="K220" s="12">
        <f t="shared" si="6"/>
        <v>1</v>
      </c>
      <c r="L220" s="22" t="s">
        <v>657</v>
      </c>
      <c r="M220" s="22" t="s">
        <v>597</v>
      </c>
    </row>
    <row r="221" spans="1:13" s="2" customFormat="1" ht="33.75">
      <c r="A221" s="20"/>
      <c r="B221" s="2" t="s">
        <v>554</v>
      </c>
      <c r="C221" s="2" t="s">
        <v>68</v>
      </c>
      <c r="D221" s="2" t="str">
        <f t="shared" si="5"/>
        <v>кирка</v>
      </c>
      <c r="E221" s="2" t="s">
        <v>638</v>
      </c>
      <c r="F221" s="22" t="s">
        <v>639</v>
      </c>
      <c r="G221" s="1" t="s">
        <v>358</v>
      </c>
      <c r="H221" s="2" t="s">
        <v>63</v>
      </c>
      <c r="I221" s="2">
        <v>3</v>
      </c>
      <c r="J221" s="2">
        <v>700</v>
      </c>
      <c r="K221" s="12">
        <f t="shared" si="6"/>
        <v>2.1</v>
      </c>
      <c r="L221" s="22" t="s">
        <v>657</v>
      </c>
      <c r="M221" s="22" t="s">
        <v>598</v>
      </c>
    </row>
    <row r="222" spans="1:13" s="2" customFormat="1" ht="33.75">
      <c r="A222" s="20"/>
      <c r="B222" s="2" t="s">
        <v>501</v>
      </c>
      <c r="C222" s="2" t="s">
        <v>68</v>
      </c>
      <c r="D222" s="2" t="str">
        <f>B222</f>
        <v>Двери пластиковые   входные</v>
      </c>
      <c r="E222" s="2" t="s">
        <v>502</v>
      </c>
      <c r="F222" s="22" t="s">
        <v>503</v>
      </c>
      <c r="G222" s="1" t="s">
        <v>358</v>
      </c>
      <c r="H222" s="2" t="s">
        <v>63</v>
      </c>
      <c r="I222" s="2">
        <v>1</v>
      </c>
      <c r="J222" s="2">
        <v>300000</v>
      </c>
      <c r="K222" s="12">
        <f>(I202*J202)/1000</f>
        <v>1.5</v>
      </c>
      <c r="L222" s="22" t="s">
        <v>657</v>
      </c>
      <c r="M222" s="22" t="s">
        <v>599</v>
      </c>
    </row>
    <row r="223" spans="1:13" s="2" customFormat="1" ht="33.75">
      <c r="A223" s="20"/>
      <c r="B223" s="2" t="s">
        <v>200</v>
      </c>
      <c r="C223" s="2" t="s">
        <v>68</v>
      </c>
      <c r="D223" s="2" t="str">
        <f>B223</f>
        <v>Ветошь</v>
      </c>
      <c r="E223" s="2" t="s">
        <v>495</v>
      </c>
      <c r="F223" s="22" t="s">
        <v>496</v>
      </c>
      <c r="G223" s="1" t="s">
        <v>358</v>
      </c>
      <c r="H223" s="2" t="s">
        <v>220</v>
      </c>
      <c r="I223" s="2">
        <v>125</v>
      </c>
      <c r="J223" s="2">
        <v>150</v>
      </c>
      <c r="K223" s="12">
        <f>(I203*J203)/1000</f>
        <v>0.8</v>
      </c>
      <c r="L223" s="22" t="s">
        <v>657</v>
      </c>
      <c r="M223" s="22" t="s">
        <v>600</v>
      </c>
    </row>
    <row r="224" spans="1:13" s="2" customFormat="1" ht="33.75">
      <c r="A224" s="20"/>
      <c r="B224" s="2" t="s">
        <v>201</v>
      </c>
      <c r="C224" s="2" t="s">
        <v>68</v>
      </c>
      <c r="D224" s="2" t="str">
        <f>B224</f>
        <v>Электролампочки</v>
      </c>
      <c r="E224" s="2" t="s">
        <v>494</v>
      </c>
      <c r="F224" s="22" t="s">
        <v>631</v>
      </c>
      <c r="G224" s="1" t="s">
        <v>358</v>
      </c>
      <c r="H224" s="2" t="s">
        <v>63</v>
      </c>
      <c r="I224" s="2">
        <v>150</v>
      </c>
      <c r="J224" s="2">
        <v>45</v>
      </c>
      <c r="K224" s="12">
        <f t="shared" si="6"/>
        <v>6.75</v>
      </c>
      <c r="L224" s="22" t="s">
        <v>657</v>
      </c>
      <c r="M224" s="22" t="s">
        <v>601</v>
      </c>
    </row>
    <row r="225" spans="2:13" s="2" customFormat="1" ht="33.75">
      <c r="B225" s="2" t="s">
        <v>202</v>
      </c>
      <c r="C225" s="2" t="s">
        <v>68</v>
      </c>
      <c r="D225" s="2" t="str">
        <f>B225</f>
        <v>Электроды</v>
      </c>
      <c r="E225" s="2" t="s">
        <v>499</v>
      </c>
      <c r="F225" s="22" t="s">
        <v>500</v>
      </c>
      <c r="G225" s="1" t="s">
        <v>358</v>
      </c>
      <c r="H225" s="2" t="s">
        <v>66</v>
      </c>
      <c r="I225" s="2">
        <v>50</v>
      </c>
      <c r="J225" s="2">
        <v>900</v>
      </c>
      <c r="K225" s="12">
        <f>SUM(K117:K224)</f>
        <v>2379.904000000001</v>
      </c>
      <c r="L225" s="22" t="s">
        <v>657</v>
      </c>
      <c r="M225" s="22"/>
    </row>
    <row r="226" spans="2:13" s="20" customFormat="1" ht="24">
      <c r="B226" s="20" t="s">
        <v>350</v>
      </c>
      <c r="D226" s="20" t="str">
        <f t="shared" si="5"/>
        <v>Приобретение хоз- пиьевой воды</v>
      </c>
      <c r="F226" s="33"/>
      <c r="G226" s="30" t="s">
        <v>358</v>
      </c>
      <c r="I226" s="20">
        <v>6248</v>
      </c>
      <c r="J226" s="20">
        <v>25.45</v>
      </c>
      <c r="K226" s="34">
        <f>(I226*J226)/1000</f>
        <v>159.01160000000002</v>
      </c>
      <c r="L226" s="33"/>
      <c r="M226" s="33"/>
    </row>
    <row r="227" spans="2:13" s="20" customFormat="1" ht="12">
      <c r="B227" s="20" t="s">
        <v>347</v>
      </c>
      <c r="D227" s="20" t="str">
        <f t="shared" si="5"/>
        <v>Электроэнергия</v>
      </c>
      <c r="F227" s="33"/>
      <c r="G227" s="30" t="s">
        <v>358</v>
      </c>
      <c r="I227" s="20">
        <v>211670</v>
      </c>
      <c r="J227" s="20">
        <v>6.17</v>
      </c>
      <c r="K227" s="34">
        <f>(I227*J227)/1000</f>
        <v>1306.0039</v>
      </c>
      <c r="L227" s="33"/>
      <c r="M227" s="33"/>
    </row>
    <row r="228" spans="2:13" s="2" customFormat="1" ht="24">
      <c r="B228" s="2" t="s">
        <v>348</v>
      </c>
      <c r="C228" s="2" t="s">
        <v>68</v>
      </c>
      <c r="D228" s="2" t="str">
        <f t="shared" si="5"/>
        <v>Экибастухкий уголь с доставкой</v>
      </c>
      <c r="E228" s="2" t="s">
        <v>448</v>
      </c>
      <c r="F228" s="22" t="s">
        <v>449</v>
      </c>
      <c r="G228" s="1" t="s">
        <v>358</v>
      </c>
      <c r="I228" s="2">
        <v>400</v>
      </c>
      <c r="J228" s="2">
        <v>4590</v>
      </c>
      <c r="K228" s="12">
        <f>(I228*J228)/1000</f>
        <v>1836</v>
      </c>
      <c r="L228" s="22"/>
      <c r="M228" s="23">
        <v>3928.3</v>
      </c>
    </row>
    <row r="229" spans="2:13" s="2" customFormat="1" ht="24">
      <c r="B229" s="2" t="s">
        <v>349</v>
      </c>
      <c r="C229" s="2" t="s">
        <v>68</v>
      </c>
      <c r="D229" s="2" t="str">
        <f t="shared" si="5"/>
        <v>Майкубенский уголь с доставкой</v>
      </c>
      <c r="E229" s="2" t="s">
        <v>450</v>
      </c>
      <c r="F229" s="22" t="s">
        <v>451</v>
      </c>
      <c r="G229" s="1" t="s">
        <v>358</v>
      </c>
      <c r="I229" s="2">
        <v>500</v>
      </c>
      <c r="J229" s="2">
        <v>5325</v>
      </c>
      <c r="K229" s="12">
        <f>(I229*J229)/1000</f>
        <v>2662.5</v>
      </c>
      <c r="L229" s="25"/>
      <c r="M229" s="23">
        <v>4328.3</v>
      </c>
    </row>
    <row r="230" spans="2:13" s="2" customFormat="1" ht="24">
      <c r="B230" s="2" t="s">
        <v>346</v>
      </c>
      <c r="C230" s="2" t="s">
        <v>68</v>
      </c>
      <c r="D230" s="2" t="str">
        <f t="shared" si="5"/>
        <v>Приобретение комплекта мебели для общежития</v>
      </c>
      <c r="F230" s="22"/>
      <c r="G230" s="1" t="s">
        <v>358</v>
      </c>
      <c r="K230" s="12">
        <v>1120</v>
      </c>
      <c r="L230" s="22"/>
      <c r="M230" s="22"/>
    </row>
    <row r="231" spans="2:13" s="20" customFormat="1" ht="12">
      <c r="B231" s="20" t="s">
        <v>351</v>
      </c>
      <c r="D231" s="20" t="str">
        <f t="shared" si="5"/>
        <v>Услуги связи</v>
      </c>
      <c r="F231" s="33"/>
      <c r="I231" s="20">
        <v>1</v>
      </c>
      <c r="K231" s="34">
        <v>173</v>
      </c>
      <c r="L231" s="33"/>
      <c r="M231" s="33"/>
    </row>
    <row r="232" spans="2:13" s="20" customFormat="1" ht="12">
      <c r="B232" s="20" t="s">
        <v>352</v>
      </c>
      <c r="D232" s="20" t="str">
        <f t="shared" si="5"/>
        <v>Сертификация столовой</v>
      </c>
      <c r="F232" s="33"/>
      <c r="I232" s="20">
        <v>1</v>
      </c>
      <c r="J232" s="20">
        <v>30000</v>
      </c>
      <c r="K232" s="34">
        <f>(I232*J232)/1000</f>
        <v>30</v>
      </c>
      <c r="L232" s="33"/>
      <c r="M232" s="33"/>
    </row>
    <row r="233" spans="2:13" s="2" customFormat="1" ht="12">
      <c r="B233" s="2" t="s">
        <v>353</v>
      </c>
      <c r="D233" s="2" t="str">
        <f t="shared" si="5"/>
        <v>изготовление стендов</v>
      </c>
      <c r="F233" s="22"/>
      <c r="I233" s="2">
        <v>1</v>
      </c>
      <c r="J233" s="2">
        <v>50000</v>
      </c>
      <c r="K233" s="12">
        <f>(I233*J233)/1000</f>
        <v>50</v>
      </c>
      <c r="L233" s="22"/>
      <c r="M233" s="22"/>
    </row>
    <row r="234" spans="2:13" s="2" customFormat="1" ht="24">
      <c r="B234" s="2" t="s">
        <v>354</v>
      </c>
      <c r="D234" s="2" t="str">
        <f t="shared" si="5"/>
        <v>Изготовление бланков учебных и бухгалтерских</v>
      </c>
      <c r="F234" s="22"/>
      <c r="I234" s="2">
        <v>1</v>
      </c>
      <c r="J234" s="2">
        <v>15000</v>
      </c>
      <c r="K234" s="12">
        <f>(I234*J234)/1000</f>
        <v>15</v>
      </c>
      <c r="L234" s="22"/>
      <c r="M234" s="22"/>
    </row>
    <row r="235" spans="2:13" s="20" customFormat="1" ht="12">
      <c r="B235" s="20" t="s">
        <v>355</v>
      </c>
      <c r="D235" s="20" t="str">
        <f t="shared" si="5"/>
        <v>банковские услуги</v>
      </c>
      <c r="F235" s="33"/>
      <c r="I235" s="20">
        <v>1</v>
      </c>
      <c r="J235" s="20">
        <v>152000</v>
      </c>
      <c r="K235" s="34">
        <f>(I235*J235)/1000</f>
        <v>152</v>
      </c>
      <c r="L235" s="33"/>
      <c r="M235" s="33"/>
    </row>
    <row r="236" spans="6:13" s="2" customFormat="1" ht="12">
      <c r="F236" s="22"/>
      <c r="K236" s="12"/>
      <c r="M236" s="22"/>
    </row>
    <row r="237" ht="12">
      <c r="K237" s="4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5" sqref="B5:C5"/>
    </sheetView>
  </sheetViews>
  <sheetFormatPr defaultColWidth="9.140625" defaultRowHeight="15"/>
  <sheetData>
    <row r="1" spans="1:3" ht="15">
      <c r="A1" t="s">
        <v>462</v>
      </c>
      <c r="B1" t="s">
        <v>463</v>
      </c>
      <c r="C1" t="s">
        <v>464</v>
      </c>
    </row>
    <row r="2" spans="1:3" ht="15">
      <c r="A2" t="s">
        <v>465</v>
      </c>
      <c r="B2" t="s">
        <v>466</v>
      </c>
      <c r="C2" t="s">
        <v>467</v>
      </c>
    </row>
    <row r="3" spans="1:3" ht="15">
      <c r="A3" t="s">
        <v>468</v>
      </c>
      <c r="B3" t="s">
        <v>469</v>
      </c>
      <c r="C3" t="s">
        <v>470</v>
      </c>
    </row>
    <row r="4" spans="1:3" ht="15">
      <c r="A4" t="s">
        <v>485</v>
      </c>
      <c r="B4" t="s">
        <v>486</v>
      </c>
      <c r="C4" t="s">
        <v>487</v>
      </c>
    </row>
    <row r="5" spans="1:3" ht="15">
      <c r="A5" t="s">
        <v>516</v>
      </c>
      <c r="B5" t="s">
        <v>517</v>
      </c>
      <c r="C5" t="s">
        <v>516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26">
      <selection activeCell="A33" sqref="A33"/>
    </sheetView>
  </sheetViews>
  <sheetFormatPr defaultColWidth="9.140625" defaultRowHeight="12.75" customHeight="1"/>
  <cols>
    <col min="1" max="1" width="24.421875" style="0" customWidth="1"/>
    <col min="2" max="9" width="9.140625" style="0" hidden="1" customWidth="1"/>
    <col min="10" max="10" width="9.140625" style="0" customWidth="1"/>
    <col min="11" max="11" width="9.140625" style="0" hidden="1" customWidth="1"/>
    <col min="12" max="18" width="9.140625" style="0" customWidth="1"/>
    <col min="19" max="30" width="5.7109375" style="0" customWidth="1"/>
  </cols>
  <sheetData>
    <row r="1" spans="1:30" ht="12.75" customHeight="1">
      <c r="A1" s="42" t="s">
        <v>671</v>
      </c>
      <c r="B1" s="43">
        <v>30</v>
      </c>
      <c r="C1" s="43">
        <f>B1*10</f>
        <v>300</v>
      </c>
      <c r="D1" s="40"/>
      <c r="E1" s="43">
        <f>C1*D1</f>
        <v>0</v>
      </c>
      <c r="F1" s="43"/>
      <c r="G1" s="43">
        <f>C1</f>
        <v>300</v>
      </c>
      <c r="H1" s="42">
        <v>250</v>
      </c>
      <c r="I1" s="43">
        <v>19</v>
      </c>
      <c r="J1" s="40">
        <v>280</v>
      </c>
      <c r="K1" s="43">
        <v>250</v>
      </c>
      <c r="L1" s="40">
        <v>150</v>
      </c>
      <c r="M1" s="40">
        <f>L1*J1</f>
        <v>42000</v>
      </c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12.75" customHeight="1">
      <c r="A2" s="42" t="s">
        <v>672</v>
      </c>
      <c r="B2" s="43">
        <v>280</v>
      </c>
      <c r="C2" s="43">
        <v>3000</v>
      </c>
      <c r="D2" s="40"/>
      <c r="E2" s="43">
        <f aca="true" t="shared" si="0" ref="E2:E46">C2*D2</f>
        <v>0</v>
      </c>
      <c r="F2" s="43"/>
      <c r="G2" s="43">
        <f aca="true" t="shared" si="1" ref="G2:G46">C2</f>
        <v>3000</v>
      </c>
      <c r="H2" s="42">
        <v>240</v>
      </c>
      <c r="I2" s="43">
        <v>10</v>
      </c>
      <c r="J2" s="40">
        <v>240</v>
      </c>
      <c r="K2" s="43">
        <v>250</v>
      </c>
      <c r="L2" s="40">
        <v>150</v>
      </c>
      <c r="M2" s="40">
        <f aca="true" t="shared" si="2" ref="M2:M51">L2*J2</f>
        <v>36000</v>
      </c>
      <c r="N2" s="43"/>
      <c r="O2" s="43"/>
      <c r="P2" s="43"/>
      <c r="Q2" s="43"/>
      <c r="R2" s="43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2.75" customHeight="1">
      <c r="A3" s="42" t="s">
        <v>18</v>
      </c>
      <c r="B3" s="43">
        <v>40</v>
      </c>
      <c r="C3" s="43">
        <f aca="true" t="shared" si="3" ref="C3:C42">B3*10</f>
        <v>400</v>
      </c>
      <c r="D3" s="40">
        <v>165</v>
      </c>
      <c r="E3" s="43">
        <f t="shared" si="0"/>
        <v>66000</v>
      </c>
      <c r="F3" s="43"/>
      <c r="G3" s="43">
        <f t="shared" si="1"/>
        <v>400</v>
      </c>
      <c r="H3" s="42">
        <v>165</v>
      </c>
      <c r="I3" s="43">
        <v>136</v>
      </c>
      <c r="J3" s="40">
        <v>165</v>
      </c>
      <c r="K3" s="43">
        <v>500</v>
      </c>
      <c r="L3" s="40">
        <v>600</v>
      </c>
      <c r="M3" s="40">
        <f t="shared" si="2"/>
        <v>99000</v>
      </c>
      <c r="N3" s="43"/>
      <c r="O3" s="43"/>
      <c r="P3" s="43"/>
      <c r="Q3" s="43"/>
      <c r="R3" s="43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12.75" customHeight="1">
      <c r="A4" s="42" t="s">
        <v>19</v>
      </c>
      <c r="B4" s="43">
        <v>50</v>
      </c>
      <c r="C4" s="43">
        <f t="shared" si="3"/>
        <v>500</v>
      </c>
      <c r="D4" s="40">
        <v>17</v>
      </c>
      <c r="E4" s="43">
        <f t="shared" si="0"/>
        <v>8500</v>
      </c>
      <c r="F4" s="43"/>
      <c r="G4" s="43">
        <f t="shared" si="1"/>
        <v>500</v>
      </c>
      <c r="H4" s="42">
        <v>17</v>
      </c>
      <c r="I4" s="43">
        <v>144</v>
      </c>
      <c r="J4" s="40">
        <v>17</v>
      </c>
      <c r="K4" s="43">
        <v>1</v>
      </c>
      <c r="L4" s="40">
        <v>1000</v>
      </c>
      <c r="M4" s="40">
        <f t="shared" si="2"/>
        <v>17000</v>
      </c>
      <c r="N4" s="43"/>
      <c r="O4" s="43"/>
      <c r="P4" s="43"/>
      <c r="Q4" s="43"/>
      <c r="R4" s="43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2.75" customHeight="1">
      <c r="A5" s="42" t="s">
        <v>20</v>
      </c>
      <c r="B5" s="43">
        <v>20</v>
      </c>
      <c r="C5" s="43">
        <f t="shared" si="3"/>
        <v>200</v>
      </c>
      <c r="D5" s="40">
        <v>100</v>
      </c>
      <c r="E5" s="43">
        <f t="shared" si="0"/>
        <v>20000</v>
      </c>
      <c r="F5" s="43"/>
      <c r="G5" s="43">
        <f t="shared" si="1"/>
        <v>200</v>
      </c>
      <c r="H5" s="42">
        <v>100</v>
      </c>
      <c r="I5" s="43">
        <v>2</v>
      </c>
      <c r="J5" s="40">
        <v>100</v>
      </c>
      <c r="K5" s="43">
        <v>75</v>
      </c>
      <c r="L5" s="40">
        <v>35</v>
      </c>
      <c r="M5" s="40">
        <f t="shared" si="2"/>
        <v>3500</v>
      </c>
      <c r="N5" s="43"/>
      <c r="O5" s="43"/>
      <c r="P5" s="43"/>
      <c r="Q5" s="43"/>
      <c r="R5" s="43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2.75" customHeight="1">
      <c r="A6" s="42" t="s">
        <v>21</v>
      </c>
      <c r="B6" s="43">
        <v>40</v>
      </c>
      <c r="C6" s="43">
        <f t="shared" si="3"/>
        <v>400</v>
      </c>
      <c r="D6" s="40">
        <v>95</v>
      </c>
      <c r="E6" s="43">
        <f t="shared" si="0"/>
        <v>38000</v>
      </c>
      <c r="F6" s="43"/>
      <c r="G6" s="43">
        <f t="shared" si="1"/>
        <v>400</v>
      </c>
      <c r="H6" s="42">
        <v>95</v>
      </c>
      <c r="I6" s="43">
        <v>1</v>
      </c>
      <c r="J6" s="40">
        <v>90</v>
      </c>
      <c r="K6" s="43">
        <v>75</v>
      </c>
      <c r="L6" s="40">
        <v>35</v>
      </c>
      <c r="M6" s="40">
        <f t="shared" si="2"/>
        <v>3150</v>
      </c>
      <c r="N6" s="43"/>
      <c r="O6" s="43"/>
      <c r="P6" s="43"/>
      <c r="Q6" s="43"/>
      <c r="R6" s="43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s="39" customFormat="1" ht="12.75" customHeight="1">
      <c r="A7" s="42" t="s">
        <v>22</v>
      </c>
      <c r="B7" s="43">
        <v>540</v>
      </c>
      <c r="C7" s="43">
        <v>4900</v>
      </c>
      <c r="D7" s="40">
        <v>400</v>
      </c>
      <c r="E7" s="43">
        <f t="shared" si="0"/>
        <v>1960000</v>
      </c>
      <c r="F7" s="43"/>
      <c r="G7" s="43">
        <f t="shared" si="1"/>
        <v>4900</v>
      </c>
      <c r="H7" s="42">
        <f>Лист3!B1</f>
        <v>30</v>
      </c>
      <c r="I7" s="43"/>
      <c r="J7" s="40">
        <v>200</v>
      </c>
      <c r="K7" s="43">
        <v>250</v>
      </c>
      <c r="L7" s="40">
        <v>150</v>
      </c>
      <c r="M7" s="40">
        <f t="shared" si="2"/>
        <v>30000</v>
      </c>
      <c r="N7" s="43"/>
      <c r="O7" s="43"/>
      <c r="P7" s="43"/>
      <c r="Q7" s="43"/>
      <c r="R7" s="43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s="39" customFormat="1" ht="12.75" customHeight="1">
      <c r="A8" s="42" t="s">
        <v>23</v>
      </c>
      <c r="B8" s="43">
        <v>30</v>
      </c>
      <c r="C8" s="43">
        <f t="shared" si="3"/>
        <v>300</v>
      </c>
      <c r="D8" s="40">
        <v>50</v>
      </c>
      <c r="E8" s="43">
        <f t="shared" si="0"/>
        <v>15000</v>
      </c>
      <c r="F8" s="43"/>
      <c r="G8" s="43">
        <f t="shared" si="1"/>
        <v>300</v>
      </c>
      <c r="H8" s="42">
        <f>Лист3!B2</f>
        <v>280</v>
      </c>
      <c r="I8" s="43">
        <v>11</v>
      </c>
      <c r="J8" s="40">
        <v>43</v>
      </c>
      <c r="K8" s="43">
        <v>470</v>
      </c>
      <c r="L8" s="40">
        <v>247</v>
      </c>
      <c r="M8" s="40">
        <f t="shared" si="2"/>
        <v>10621</v>
      </c>
      <c r="N8" s="43"/>
      <c r="O8" s="43"/>
      <c r="P8" s="43"/>
      <c r="Q8" s="43"/>
      <c r="R8" s="43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2.75" customHeight="1">
      <c r="A9" s="42" t="s">
        <v>24</v>
      </c>
      <c r="B9" s="43">
        <v>10</v>
      </c>
      <c r="C9" s="43">
        <f t="shared" si="3"/>
        <v>100</v>
      </c>
      <c r="D9" s="40">
        <v>65</v>
      </c>
      <c r="E9" s="43">
        <f t="shared" si="0"/>
        <v>6500</v>
      </c>
      <c r="F9" s="43"/>
      <c r="G9" s="43">
        <f t="shared" si="1"/>
        <v>100</v>
      </c>
      <c r="H9" s="42">
        <f>Лист3!B3</f>
        <v>40</v>
      </c>
      <c r="I9" s="43">
        <v>63</v>
      </c>
      <c r="J9" s="40">
        <v>65</v>
      </c>
      <c r="K9" s="43">
        <v>400</v>
      </c>
      <c r="L9" s="40">
        <v>700</v>
      </c>
      <c r="M9" s="40">
        <f t="shared" si="2"/>
        <v>45500</v>
      </c>
      <c r="N9" s="43"/>
      <c r="O9" s="43"/>
      <c r="P9" s="43"/>
      <c r="Q9" s="43"/>
      <c r="R9" s="43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12.75" customHeight="1">
      <c r="A10" s="42" t="s">
        <v>25</v>
      </c>
      <c r="B10" s="43">
        <v>30</v>
      </c>
      <c r="C10" s="43">
        <f t="shared" si="3"/>
        <v>300</v>
      </c>
      <c r="D10" s="40">
        <v>100</v>
      </c>
      <c r="E10" s="43">
        <f t="shared" si="0"/>
        <v>30000</v>
      </c>
      <c r="F10" s="43"/>
      <c r="G10" s="43">
        <f t="shared" si="1"/>
        <v>300</v>
      </c>
      <c r="H10" s="42">
        <f>Лист3!B4</f>
        <v>50</v>
      </c>
      <c r="I10" s="43">
        <v>17</v>
      </c>
      <c r="J10" s="40">
        <v>100</v>
      </c>
      <c r="K10" s="43">
        <v>500</v>
      </c>
      <c r="L10" s="40">
        <v>300</v>
      </c>
      <c r="M10" s="40">
        <f t="shared" si="2"/>
        <v>30000</v>
      </c>
      <c r="N10" s="43"/>
      <c r="O10" s="43"/>
      <c r="P10" s="43"/>
      <c r="Q10" s="43"/>
      <c r="R10" s="4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ht="12.75" customHeight="1">
      <c r="A11" s="42" t="s">
        <v>676</v>
      </c>
      <c r="B11" s="43">
        <v>10</v>
      </c>
      <c r="C11" s="43">
        <f t="shared" si="3"/>
        <v>100</v>
      </c>
      <c r="D11" s="40">
        <v>80</v>
      </c>
      <c r="E11" s="43">
        <f t="shared" si="0"/>
        <v>8000</v>
      </c>
      <c r="F11" s="43"/>
      <c r="G11" s="43">
        <f t="shared" si="1"/>
        <v>100</v>
      </c>
      <c r="H11" s="42">
        <f>Лист3!B5</f>
        <v>20</v>
      </c>
      <c r="I11" s="43">
        <v>3</v>
      </c>
      <c r="J11" s="40">
        <v>600</v>
      </c>
      <c r="K11" s="43">
        <v>25</v>
      </c>
      <c r="L11" s="40">
        <v>40</v>
      </c>
      <c r="M11" s="40">
        <f t="shared" si="2"/>
        <v>24000</v>
      </c>
      <c r="N11" s="43"/>
      <c r="O11" s="43"/>
      <c r="P11" s="43"/>
      <c r="Q11" s="43"/>
      <c r="R11" s="4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ht="12.75" customHeight="1">
      <c r="A12" s="44" t="s">
        <v>28</v>
      </c>
      <c r="B12" s="43">
        <v>50</v>
      </c>
      <c r="C12" s="43">
        <f t="shared" si="3"/>
        <v>500</v>
      </c>
      <c r="D12" s="40">
        <v>220</v>
      </c>
      <c r="E12" s="43">
        <f t="shared" si="0"/>
        <v>110000</v>
      </c>
      <c r="F12" s="43"/>
      <c r="G12" s="43">
        <f t="shared" si="1"/>
        <v>500</v>
      </c>
      <c r="H12" s="42">
        <f>Лист3!B7</f>
        <v>540</v>
      </c>
      <c r="I12" s="43">
        <v>5</v>
      </c>
      <c r="J12" s="40">
        <v>370</v>
      </c>
      <c r="K12" s="43">
        <v>25</v>
      </c>
      <c r="L12" s="40">
        <v>27</v>
      </c>
      <c r="M12" s="40">
        <f t="shared" si="2"/>
        <v>9990</v>
      </c>
      <c r="N12" s="43"/>
      <c r="O12" s="43"/>
      <c r="P12" s="43"/>
      <c r="Q12" s="43"/>
      <c r="R12" s="43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12.75" customHeight="1">
      <c r="A13" s="42" t="s">
        <v>29</v>
      </c>
      <c r="B13" s="43">
        <v>25</v>
      </c>
      <c r="C13" s="43">
        <f t="shared" si="3"/>
        <v>250</v>
      </c>
      <c r="D13" s="40">
        <v>400</v>
      </c>
      <c r="E13" s="43">
        <f t="shared" si="0"/>
        <v>100000</v>
      </c>
      <c r="F13" s="43"/>
      <c r="G13" s="43">
        <f t="shared" si="1"/>
        <v>250</v>
      </c>
      <c r="H13" s="42">
        <f>Лист3!B8</f>
        <v>30</v>
      </c>
      <c r="I13" s="43">
        <v>3</v>
      </c>
      <c r="J13" s="40">
        <v>95</v>
      </c>
      <c r="K13" s="43">
        <v>75</v>
      </c>
      <c r="L13" s="40">
        <v>35</v>
      </c>
      <c r="M13" s="40">
        <f t="shared" si="2"/>
        <v>3325</v>
      </c>
      <c r="N13" s="43"/>
      <c r="O13" s="43"/>
      <c r="P13" s="43"/>
      <c r="Q13" s="43"/>
      <c r="R13" s="43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 customHeight="1">
      <c r="A14" s="42" t="s">
        <v>679</v>
      </c>
      <c r="B14" s="43">
        <v>25</v>
      </c>
      <c r="C14" s="43">
        <f t="shared" si="3"/>
        <v>250</v>
      </c>
      <c r="D14" s="40">
        <v>100</v>
      </c>
      <c r="E14" s="43">
        <f t="shared" si="0"/>
        <v>25000</v>
      </c>
      <c r="F14" s="43"/>
      <c r="G14" s="43">
        <f t="shared" si="1"/>
        <v>250</v>
      </c>
      <c r="H14" s="42">
        <v>85</v>
      </c>
      <c r="I14" s="43">
        <v>1</v>
      </c>
      <c r="J14" s="40">
        <v>95</v>
      </c>
      <c r="K14" s="43">
        <v>75</v>
      </c>
      <c r="L14" s="40">
        <v>15</v>
      </c>
      <c r="M14" s="40">
        <f t="shared" si="2"/>
        <v>1425</v>
      </c>
      <c r="N14" s="43"/>
      <c r="O14" s="43"/>
      <c r="P14" s="43"/>
      <c r="Q14" s="43"/>
      <c r="R14" s="43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ht="12.75" customHeight="1">
      <c r="A15" s="42" t="s">
        <v>30</v>
      </c>
      <c r="B15" s="43">
        <v>30</v>
      </c>
      <c r="C15" s="43">
        <f t="shared" si="3"/>
        <v>300</v>
      </c>
      <c r="D15" s="40">
        <v>82</v>
      </c>
      <c r="E15" s="43">
        <f t="shared" si="0"/>
        <v>24600</v>
      </c>
      <c r="F15" s="43"/>
      <c r="G15" s="43">
        <f t="shared" si="1"/>
        <v>300</v>
      </c>
      <c r="H15" s="42">
        <f>Лист3!B9</f>
        <v>10</v>
      </c>
      <c r="I15" s="43">
        <v>3.5</v>
      </c>
      <c r="J15" s="40">
        <v>65</v>
      </c>
      <c r="K15" s="43">
        <v>75</v>
      </c>
      <c r="L15" s="40">
        <v>35</v>
      </c>
      <c r="M15" s="40">
        <f t="shared" si="2"/>
        <v>2275</v>
      </c>
      <c r="N15" s="43"/>
      <c r="O15" s="43"/>
      <c r="P15" s="43"/>
      <c r="Q15" s="43"/>
      <c r="R15" s="43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12.75" customHeight="1">
      <c r="A16" s="42" t="s">
        <v>32</v>
      </c>
      <c r="B16" s="43">
        <v>33</v>
      </c>
      <c r="C16" s="43">
        <f t="shared" si="3"/>
        <v>330</v>
      </c>
      <c r="D16" s="40">
        <v>90</v>
      </c>
      <c r="E16" s="43">
        <f t="shared" si="0"/>
        <v>29700</v>
      </c>
      <c r="F16" s="43"/>
      <c r="G16" s="43">
        <f t="shared" si="1"/>
        <v>330</v>
      </c>
      <c r="H16" s="42">
        <f>Лист3!B11</f>
        <v>10</v>
      </c>
      <c r="I16" s="43">
        <v>3</v>
      </c>
      <c r="J16" s="40">
        <v>20</v>
      </c>
      <c r="K16" s="43">
        <v>2</v>
      </c>
      <c r="L16" s="40">
        <v>50</v>
      </c>
      <c r="M16" s="40">
        <f t="shared" si="2"/>
        <v>1000</v>
      </c>
      <c r="N16" s="43"/>
      <c r="O16" s="43"/>
      <c r="P16" s="43"/>
      <c r="Q16" s="43"/>
      <c r="R16" s="43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39" customFormat="1" ht="12.75" customHeight="1">
      <c r="A17" s="42" t="s">
        <v>33</v>
      </c>
      <c r="B17" s="43">
        <v>20</v>
      </c>
      <c r="C17" s="43">
        <f t="shared" si="3"/>
        <v>200</v>
      </c>
      <c r="D17" s="40">
        <v>25</v>
      </c>
      <c r="E17" s="43">
        <f t="shared" si="0"/>
        <v>5000</v>
      </c>
      <c r="F17" s="43"/>
      <c r="G17" s="43">
        <f t="shared" si="1"/>
        <v>200</v>
      </c>
      <c r="H17" s="42">
        <f>Лист3!B12</f>
        <v>50</v>
      </c>
      <c r="I17" s="43">
        <v>18</v>
      </c>
      <c r="J17" s="40">
        <v>70</v>
      </c>
      <c r="K17" s="43">
        <v>470</v>
      </c>
      <c r="L17" s="40">
        <v>365</v>
      </c>
      <c r="M17" s="40">
        <f t="shared" si="2"/>
        <v>25550</v>
      </c>
      <c r="N17" s="43"/>
      <c r="O17" s="43"/>
      <c r="P17" s="43"/>
      <c r="Q17" s="43"/>
      <c r="R17" s="43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ht="12.75" customHeight="1">
      <c r="A18" s="42" t="s">
        <v>34</v>
      </c>
      <c r="B18" s="43">
        <v>5</v>
      </c>
      <c r="C18" s="43">
        <f t="shared" si="3"/>
        <v>50</v>
      </c>
      <c r="D18" s="40">
        <v>70</v>
      </c>
      <c r="E18" s="43">
        <f t="shared" si="0"/>
        <v>3500</v>
      </c>
      <c r="F18" s="43"/>
      <c r="G18" s="43">
        <f t="shared" si="1"/>
        <v>50</v>
      </c>
      <c r="H18" s="42">
        <f>Лист3!B13</f>
        <v>25</v>
      </c>
      <c r="I18" s="43"/>
      <c r="J18" s="40">
        <v>285</v>
      </c>
      <c r="K18" s="43">
        <v>50</v>
      </c>
      <c r="L18" s="40">
        <v>80</v>
      </c>
      <c r="M18" s="40">
        <f t="shared" si="2"/>
        <v>22800</v>
      </c>
      <c r="N18" s="43"/>
      <c r="O18" s="43"/>
      <c r="P18" s="43"/>
      <c r="Q18" s="43"/>
      <c r="R18" s="43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ht="12.75" customHeight="1">
      <c r="A19" s="42" t="s">
        <v>681</v>
      </c>
      <c r="B19" s="43">
        <v>6</v>
      </c>
      <c r="C19" s="43">
        <f t="shared" si="3"/>
        <v>60</v>
      </c>
      <c r="D19" s="40">
        <v>300</v>
      </c>
      <c r="E19" s="43">
        <f t="shared" si="0"/>
        <v>18000</v>
      </c>
      <c r="F19" s="43"/>
      <c r="G19" s="43">
        <f t="shared" si="1"/>
        <v>60</v>
      </c>
      <c r="H19" s="42">
        <f>Лист3!B14</f>
        <v>25</v>
      </c>
      <c r="I19" s="43">
        <v>26</v>
      </c>
      <c r="J19" s="40">
        <v>90</v>
      </c>
      <c r="K19" s="43">
        <v>500</v>
      </c>
      <c r="L19" s="40">
        <v>400</v>
      </c>
      <c r="M19" s="40">
        <f t="shared" si="2"/>
        <v>36000</v>
      </c>
      <c r="N19" s="43"/>
      <c r="O19" s="43"/>
      <c r="P19" s="43"/>
      <c r="Q19" s="43"/>
      <c r="R19" s="43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ht="12.75" customHeight="1">
      <c r="A20" s="42" t="s">
        <v>36</v>
      </c>
      <c r="B20" s="43">
        <v>300</v>
      </c>
      <c r="C20" s="43">
        <v>4400</v>
      </c>
      <c r="D20" s="40">
        <v>200</v>
      </c>
      <c r="E20" s="43">
        <f t="shared" si="0"/>
        <v>880000</v>
      </c>
      <c r="F20" s="43"/>
      <c r="G20" s="43">
        <f t="shared" si="1"/>
        <v>4400</v>
      </c>
      <c r="H20" s="42">
        <f>Лист3!B15</f>
        <v>30</v>
      </c>
      <c r="I20" s="43">
        <v>8</v>
      </c>
      <c r="J20" s="40">
        <v>760</v>
      </c>
      <c r="K20" s="43">
        <v>50</v>
      </c>
      <c r="L20" s="40">
        <v>80</v>
      </c>
      <c r="M20" s="40">
        <f t="shared" si="2"/>
        <v>60800</v>
      </c>
      <c r="N20" s="43"/>
      <c r="O20" s="43"/>
      <c r="P20" s="43"/>
      <c r="Q20" s="43"/>
      <c r="R20" s="43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ht="12.75" customHeight="1">
      <c r="A21" s="42" t="s">
        <v>37</v>
      </c>
      <c r="B21" s="43">
        <v>42</v>
      </c>
      <c r="C21" s="43">
        <v>430</v>
      </c>
      <c r="D21" s="40">
        <v>800</v>
      </c>
      <c r="E21" s="43">
        <f t="shared" si="0"/>
        <v>344000</v>
      </c>
      <c r="F21" s="43"/>
      <c r="G21" s="43">
        <f t="shared" si="1"/>
        <v>430</v>
      </c>
      <c r="H21" s="42">
        <f>Лист3!B16</f>
        <v>33</v>
      </c>
      <c r="I21" s="43">
        <v>16</v>
      </c>
      <c r="J21" s="40">
        <v>470</v>
      </c>
      <c r="K21" s="43">
        <v>100</v>
      </c>
      <c r="L21" s="40">
        <f>(K21*9*30*12)/1000</f>
        <v>324</v>
      </c>
      <c r="M21" s="40">
        <f t="shared" si="2"/>
        <v>152280</v>
      </c>
      <c r="N21" s="43"/>
      <c r="O21" s="43"/>
      <c r="P21" s="43"/>
      <c r="Q21" s="43"/>
      <c r="R21" s="43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39" customFormat="1" ht="12.75" customHeight="1">
      <c r="A22" s="42" t="s">
        <v>38</v>
      </c>
      <c r="B22" s="43">
        <v>25</v>
      </c>
      <c r="C22" s="43">
        <f t="shared" si="3"/>
        <v>250</v>
      </c>
      <c r="D22" s="40">
        <v>520</v>
      </c>
      <c r="E22" s="43">
        <f t="shared" si="0"/>
        <v>130000</v>
      </c>
      <c r="F22" s="43"/>
      <c r="G22" s="43">
        <f t="shared" si="1"/>
        <v>250</v>
      </c>
      <c r="H22" s="42">
        <f>Лист3!B17</f>
        <v>20</v>
      </c>
      <c r="I22" s="43">
        <v>28</v>
      </c>
      <c r="J22" s="40">
        <v>65</v>
      </c>
      <c r="K22" s="43">
        <v>470</v>
      </c>
      <c r="L22" s="40">
        <v>300</v>
      </c>
      <c r="M22" s="40">
        <f t="shared" si="2"/>
        <v>19500</v>
      </c>
      <c r="N22" s="43"/>
      <c r="O22" s="43"/>
      <c r="P22" s="43"/>
      <c r="Q22" s="43"/>
      <c r="R22" s="43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ht="12.75" customHeight="1">
      <c r="A23" s="42" t="s">
        <v>39</v>
      </c>
      <c r="B23" s="43">
        <v>15</v>
      </c>
      <c r="C23" s="43">
        <f t="shared" si="3"/>
        <v>150</v>
      </c>
      <c r="D23" s="40">
        <v>70</v>
      </c>
      <c r="E23" s="43">
        <f t="shared" si="0"/>
        <v>10500</v>
      </c>
      <c r="F23" s="43"/>
      <c r="G23" s="43">
        <f t="shared" si="1"/>
        <v>150</v>
      </c>
      <c r="H23" s="42">
        <f>Лист3!B18</f>
        <v>5</v>
      </c>
      <c r="I23" s="43">
        <v>5</v>
      </c>
      <c r="J23" s="40">
        <v>70</v>
      </c>
      <c r="K23" s="43">
        <v>35</v>
      </c>
      <c r="L23" s="40">
        <v>100</v>
      </c>
      <c r="M23" s="40">
        <f t="shared" si="2"/>
        <v>7000</v>
      </c>
      <c r="N23" s="43"/>
      <c r="O23" s="43"/>
      <c r="P23" s="43"/>
      <c r="Q23" s="43"/>
      <c r="R23" s="43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2.75" customHeight="1">
      <c r="A24" s="42" t="s">
        <v>40</v>
      </c>
      <c r="B24" s="43">
        <v>15</v>
      </c>
      <c r="C24" s="43">
        <f t="shared" si="3"/>
        <v>150</v>
      </c>
      <c r="D24" s="40">
        <v>70</v>
      </c>
      <c r="E24" s="43">
        <f t="shared" si="0"/>
        <v>10500</v>
      </c>
      <c r="F24" s="43"/>
      <c r="G24" s="43">
        <f t="shared" si="1"/>
        <v>150</v>
      </c>
      <c r="H24" s="42">
        <f>Лист3!B19</f>
        <v>6</v>
      </c>
      <c r="I24" s="43">
        <v>4</v>
      </c>
      <c r="J24" s="40">
        <v>295</v>
      </c>
      <c r="K24" s="43">
        <v>30</v>
      </c>
      <c r="L24" s="40">
        <v>50</v>
      </c>
      <c r="M24" s="40">
        <f t="shared" si="2"/>
        <v>14750</v>
      </c>
      <c r="N24" s="43"/>
      <c r="O24" s="43"/>
      <c r="P24" s="43"/>
      <c r="Q24" s="43"/>
      <c r="R24" s="43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2.75" customHeight="1">
      <c r="A25" s="42" t="s">
        <v>41</v>
      </c>
      <c r="B25" s="43">
        <v>15</v>
      </c>
      <c r="C25" s="43">
        <f t="shared" si="3"/>
        <v>150</v>
      </c>
      <c r="D25" s="40">
        <v>295</v>
      </c>
      <c r="E25" s="43">
        <f t="shared" si="0"/>
        <v>44250</v>
      </c>
      <c r="F25" s="43"/>
      <c r="G25" s="43">
        <f t="shared" si="1"/>
        <v>150</v>
      </c>
      <c r="H25" s="42">
        <f>Лист3!B20</f>
        <v>300</v>
      </c>
      <c r="I25" s="43"/>
      <c r="J25" s="40">
        <v>25</v>
      </c>
      <c r="K25" s="43">
        <v>2</v>
      </c>
      <c r="L25" s="40">
        <v>50</v>
      </c>
      <c r="M25" s="40">
        <f t="shared" si="2"/>
        <v>1250</v>
      </c>
      <c r="N25" s="43"/>
      <c r="O25" s="43"/>
      <c r="P25" s="43"/>
      <c r="Q25" s="43"/>
      <c r="R25" s="43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2.75" customHeight="1">
      <c r="A26" s="42" t="s">
        <v>42</v>
      </c>
      <c r="B26" s="43">
        <v>10</v>
      </c>
      <c r="C26" s="43">
        <f t="shared" si="3"/>
        <v>100</v>
      </c>
      <c r="D26" s="40">
        <v>25</v>
      </c>
      <c r="E26" s="43">
        <f t="shared" si="0"/>
        <v>2500</v>
      </c>
      <c r="F26" s="43"/>
      <c r="G26" s="43">
        <f t="shared" si="1"/>
        <v>100</v>
      </c>
      <c r="H26" s="42">
        <f>Лист3!B21</f>
        <v>42</v>
      </c>
      <c r="I26" s="43">
        <v>7</v>
      </c>
      <c r="J26" s="40">
        <v>25</v>
      </c>
      <c r="K26" s="43">
        <v>2</v>
      </c>
      <c r="L26" s="40">
        <v>50</v>
      </c>
      <c r="M26" s="40">
        <f t="shared" si="2"/>
        <v>1250</v>
      </c>
      <c r="N26" s="43"/>
      <c r="O26" s="43"/>
      <c r="P26" s="43"/>
      <c r="Q26" s="43"/>
      <c r="R26" s="43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2.75" customHeight="1">
      <c r="A27" s="42" t="s">
        <v>43</v>
      </c>
      <c r="B27" s="43">
        <v>30</v>
      </c>
      <c r="C27" s="43">
        <f t="shared" si="3"/>
        <v>300</v>
      </c>
      <c r="D27" s="40">
        <v>25</v>
      </c>
      <c r="E27" s="43">
        <f t="shared" si="0"/>
        <v>7500</v>
      </c>
      <c r="F27" s="43"/>
      <c r="G27" s="43">
        <f t="shared" si="1"/>
        <v>300</v>
      </c>
      <c r="H27" s="42">
        <f>Лист3!B22</f>
        <v>25</v>
      </c>
      <c r="I27" s="43">
        <v>1</v>
      </c>
      <c r="J27" s="40">
        <v>220</v>
      </c>
      <c r="K27" s="43">
        <v>25</v>
      </c>
      <c r="L27" s="40">
        <v>27</v>
      </c>
      <c r="M27" s="40">
        <f t="shared" si="2"/>
        <v>5940</v>
      </c>
      <c r="N27" s="43"/>
      <c r="O27" s="43"/>
      <c r="P27" s="43"/>
      <c r="Q27" s="43"/>
      <c r="R27" s="43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2.75" customHeight="1">
      <c r="A28" s="42" t="s">
        <v>45</v>
      </c>
      <c r="B28" s="43">
        <v>8</v>
      </c>
      <c r="C28" s="43">
        <f t="shared" si="3"/>
        <v>80</v>
      </c>
      <c r="D28" s="40">
        <v>220</v>
      </c>
      <c r="E28" s="43">
        <f t="shared" si="0"/>
        <v>17600</v>
      </c>
      <c r="F28" s="43"/>
      <c r="G28" s="43">
        <f t="shared" si="1"/>
        <v>80</v>
      </c>
      <c r="H28" s="42">
        <f>Лист3!B24</f>
        <v>15</v>
      </c>
      <c r="I28" s="43"/>
      <c r="J28" s="40">
        <v>200</v>
      </c>
      <c r="K28" s="43">
        <v>25</v>
      </c>
      <c r="L28" s="40">
        <v>27</v>
      </c>
      <c r="M28" s="40">
        <f t="shared" si="2"/>
        <v>5400</v>
      </c>
      <c r="N28" s="43"/>
      <c r="O28" s="43"/>
      <c r="P28" s="43"/>
      <c r="Q28" s="43"/>
      <c r="R28" s="43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2.75" customHeight="1">
      <c r="A29" s="42" t="s">
        <v>46</v>
      </c>
      <c r="B29" s="43">
        <v>35</v>
      </c>
      <c r="C29" s="43">
        <f t="shared" si="3"/>
        <v>350</v>
      </c>
      <c r="D29" s="40">
        <v>60</v>
      </c>
      <c r="E29" s="43">
        <f t="shared" si="0"/>
        <v>21000</v>
      </c>
      <c r="F29" s="43"/>
      <c r="G29" s="43">
        <f t="shared" si="1"/>
        <v>350</v>
      </c>
      <c r="H29" s="42">
        <f>Лист3!B25</f>
        <v>15</v>
      </c>
      <c r="I29" s="43">
        <v>3</v>
      </c>
      <c r="J29" s="40">
        <v>145</v>
      </c>
      <c r="K29" s="43">
        <v>18</v>
      </c>
      <c r="L29" s="40">
        <v>60</v>
      </c>
      <c r="M29" s="40">
        <f t="shared" si="2"/>
        <v>8700</v>
      </c>
      <c r="N29" s="43"/>
      <c r="O29" s="43"/>
      <c r="P29" s="43"/>
      <c r="Q29" s="43"/>
      <c r="R29" s="43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2.75" customHeight="1">
      <c r="A30" s="42" t="s">
        <v>47</v>
      </c>
      <c r="B30" s="43">
        <v>50</v>
      </c>
      <c r="C30" s="43">
        <f t="shared" si="3"/>
        <v>500</v>
      </c>
      <c r="D30" s="40">
        <v>200</v>
      </c>
      <c r="E30" s="43">
        <f t="shared" si="0"/>
        <v>100000</v>
      </c>
      <c r="F30" s="43"/>
      <c r="G30" s="43">
        <f t="shared" si="1"/>
        <v>500</v>
      </c>
      <c r="H30" s="42">
        <f>Лист3!B26</f>
        <v>10</v>
      </c>
      <c r="I30" s="43">
        <v>2</v>
      </c>
      <c r="J30" s="40">
        <v>175</v>
      </c>
      <c r="K30" s="43">
        <v>75</v>
      </c>
      <c r="L30" s="40">
        <v>35</v>
      </c>
      <c r="M30" s="40">
        <f t="shared" si="2"/>
        <v>6125</v>
      </c>
      <c r="N30" s="43"/>
      <c r="O30" s="43"/>
      <c r="P30" s="43"/>
      <c r="Q30" s="43"/>
      <c r="R30" s="43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2.75" customHeight="1">
      <c r="A31" s="42" t="s">
        <v>48</v>
      </c>
      <c r="B31" s="43">
        <v>40</v>
      </c>
      <c r="C31" s="43">
        <f t="shared" si="3"/>
        <v>400</v>
      </c>
      <c r="D31" s="40">
        <v>150</v>
      </c>
      <c r="E31" s="43">
        <f t="shared" si="0"/>
        <v>60000</v>
      </c>
      <c r="F31" s="43"/>
      <c r="G31" s="43">
        <f t="shared" si="1"/>
        <v>400</v>
      </c>
      <c r="H31" s="42">
        <f>Лист3!B27</f>
        <v>30</v>
      </c>
      <c r="I31" s="43">
        <v>3</v>
      </c>
      <c r="J31" s="40">
        <v>95</v>
      </c>
      <c r="K31" s="43">
        <v>75</v>
      </c>
      <c r="L31" s="40">
        <v>35</v>
      </c>
      <c r="M31" s="40">
        <f t="shared" si="2"/>
        <v>3325</v>
      </c>
      <c r="N31" s="43"/>
      <c r="O31" s="43"/>
      <c r="P31" s="43"/>
      <c r="Q31" s="43"/>
      <c r="R31" s="43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2.75" customHeight="1">
      <c r="A32" s="42" t="s">
        <v>49</v>
      </c>
      <c r="B32" s="43">
        <v>24</v>
      </c>
      <c r="C32" s="43">
        <f t="shared" si="3"/>
        <v>240</v>
      </c>
      <c r="D32" s="40">
        <v>195</v>
      </c>
      <c r="E32" s="43">
        <f t="shared" si="0"/>
        <v>46800</v>
      </c>
      <c r="F32" s="43"/>
      <c r="G32" s="43">
        <f t="shared" si="1"/>
        <v>240</v>
      </c>
      <c r="H32" s="42">
        <f>Лист3!B28</f>
        <v>8</v>
      </c>
      <c r="I32" s="43">
        <v>3</v>
      </c>
      <c r="J32" s="40">
        <v>360</v>
      </c>
      <c r="K32" s="43">
        <v>110</v>
      </c>
      <c r="L32" s="40">
        <v>50</v>
      </c>
      <c r="M32" s="40">
        <f t="shared" si="2"/>
        <v>18000</v>
      </c>
      <c r="N32" s="43"/>
      <c r="O32" s="43"/>
      <c r="P32" s="43"/>
      <c r="Q32" s="43"/>
      <c r="R32" s="43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12.75" customHeight="1">
      <c r="A33" s="42" t="s">
        <v>684</v>
      </c>
      <c r="B33" s="43">
        <v>6</v>
      </c>
      <c r="C33" s="43">
        <f t="shared" si="3"/>
        <v>60</v>
      </c>
      <c r="D33" s="40">
        <v>100</v>
      </c>
      <c r="E33" s="43">
        <f t="shared" si="0"/>
        <v>6000</v>
      </c>
      <c r="F33" s="43"/>
      <c r="G33" s="43">
        <f t="shared" si="1"/>
        <v>60</v>
      </c>
      <c r="H33" s="42">
        <f>Лист3!B29</f>
        <v>35</v>
      </c>
      <c r="I33" s="43">
        <v>5</v>
      </c>
      <c r="J33" s="40">
        <v>350</v>
      </c>
      <c r="K33" s="43">
        <v>110</v>
      </c>
      <c r="L33" s="40">
        <v>50</v>
      </c>
      <c r="M33" s="40">
        <f t="shared" si="2"/>
        <v>17500</v>
      </c>
      <c r="N33" s="43"/>
      <c r="O33" s="43"/>
      <c r="P33" s="43"/>
      <c r="Q33" s="43"/>
      <c r="R33" s="43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39" customFormat="1" ht="12.75" customHeight="1">
      <c r="A34" s="42" t="s">
        <v>51</v>
      </c>
      <c r="B34" s="43">
        <v>10</v>
      </c>
      <c r="C34" s="43">
        <f t="shared" si="3"/>
        <v>100</v>
      </c>
      <c r="D34" s="40">
        <v>380</v>
      </c>
      <c r="E34" s="43">
        <f t="shared" si="0"/>
        <v>38000</v>
      </c>
      <c r="F34" s="43"/>
      <c r="G34" s="43">
        <f t="shared" si="1"/>
        <v>100</v>
      </c>
      <c r="H34" s="42">
        <f>Лист3!B30</f>
        <v>50</v>
      </c>
      <c r="I34" s="43">
        <v>16.7</v>
      </c>
      <c r="J34" s="40">
        <v>65</v>
      </c>
      <c r="K34" s="43">
        <v>470</v>
      </c>
      <c r="L34" s="40">
        <v>100</v>
      </c>
      <c r="M34" s="40">
        <f t="shared" si="2"/>
        <v>6500</v>
      </c>
      <c r="N34" s="43"/>
      <c r="O34" s="43"/>
      <c r="P34" s="43"/>
      <c r="Q34" s="43"/>
      <c r="R34" s="43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2.75" customHeight="1">
      <c r="A35" s="42" t="s">
        <v>52</v>
      </c>
      <c r="B35" s="43">
        <v>24</v>
      </c>
      <c r="C35" s="43">
        <f t="shared" si="3"/>
        <v>240</v>
      </c>
      <c r="D35" s="40">
        <v>125</v>
      </c>
      <c r="E35" s="43">
        <f t="shared" si="0"/>
        <v>30000</v>
      </c>
      <c r="F35" s="43"/>
      <c r="G35" s="43">
        <f t="shared" si="1"/>
        <v>240</v>
      </c>
      <c r="H35" s="42">
        <f>Лист3!B31</f>
        <v>40</v>
      </c>
      <c r="I35" s="43">
        <v>23</v>
      </c>
      <c r="J35" s="40">
        <v>110</v>
      </c>
      <c r="K35" s="43">
        <v>200</v>
      </c>
      <c r="L35" s="40">
        <v>250</v>
      </c>
      <c r="M35" s="40">
        <f t="shared" si="2"/>
        <v>27500</v>
      </c>
      <c r="N35" s="43"/>
      <c r="O35" s="43"/>
      <c r="P35" s="43"/>
      <c r="Q35" s="43"/>
      <c r="R35" s="43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2.75" customHeight="1">
      <c r="A36" s="42" t="s">
        <v>53</v>
      </c>
      <c r="B36" s="43">
        <v>50</v>
      </c>
      <c r="C36" s="43">
        <f t="shared" si="3"/>
        <v>500</v>
      </c>
      <c r="D36" s="40">
        <v>70</v>
      </c>
      <c r="E36" s="43">
        <f t="shared" si="0"/>
        <v>35000</v>
      </c>
      <c r="F36" s="43"/>
      <c r="G36" s="43">
        <f t="shared" si="1"/>
        <v>500</v>
      </c>
      <c r="H36" s="42">
        <f>Лист3!B32</f>
        <v>24</v>
      </c>
      <c r="I36" s="43">
        <v>1</v>
      </c>
      <c r="J36" s="40">
        <v>35</v>
      </c>
      <c r="K36" s="43">
        <v>8</v>
      </c>
      <c r="L36" s="40">
        <v>30</v>
      </c>
      <c r="M36" s="40">
        <f t="shared" si="2"/>
        <v>1050</v>
      </c>
      <c r="N36" s="43"/>
      <c r="O36" s="43"/>
      <c r="P36" s="43"/>
      <c r="Q36" s="43"/>
      <c r="R36" s="4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2.75" customHeight="1">
      <c r="A37" s="42" t="s">
        <v>54</v>
      </c>
      <c r="B37" s="43">
        <v>40</v>
      </c>
      <c r="C37" s="43">
        <f t="shared" si="3"/>
        <v>400</v>
      </c>
      <c r="D37" s="40">
        <v>200</v>
      </c>
      <c r="E37" s="43">
        <f t="shared" si="0"/>
        <v>80000</v>
      </c>
      <c r="F37" s="43"/>
      <c r="G37" s="43">
        <f t="shared" si="1"/>
        <v>400</v>
      </c>
      <c r="H37" s="42">
        <f>Лист3!B33</f>
        <v>6</v>
      </c>
      <c r="I37" s="43">
        <v>2</v>
      </c>
      <c r="J37" s="40">
        <v>160</v>
      </c>
      <c r="K37" s="43">
        <v>15</v>
      </c>
      <c r="L37" s="40">
        <v>25</v>
      </c>
      <c r="M37" s="40">
        <f t="shared" si="2"/>
        <v>4000</v>
      </c>
      <c r="N37" s="43"/>
      <c r="O37" s="43"/>
      <c r="P37" s="43"/>
      <c r="Q37" s="43"/>
      <c r="R37" s="43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2.75" customHeight="1">
      <c r="A38" s="42" t="s">
        <v>688</v>
      </c>
      <c r="B38" s="43">
        <v>100</v>
      </c>
      <c r="C38" s="43">
        <f t="shared" si="3"/>
        <v>1000</v>
      </c>
      <c r="D38" s="40">
        <v>35</v>
      </c>
      <c r="E38" s="43">
        <f t="shared" si="0"/>
        <v>35000</v>
      </c>
      <c r="F38" s="43"/>
      <c r="G38" s="43">
        <f t="shared" si="1"/>
        <v>1000</v>
      </c>
      <c r="H38" s="42">
        <v>750</v>
      </c>
      <c r="I38" s="43">
        <v>1</v>
      </c>
      <c r="J38" s="40">
        <v>800</v>
      </c>
      <c r="K38" s="43">
        <v>12</v>
      </c>
      <c r="L38" s="40">
        <v>40</v>
      </c>
      <c r="M38" s="40">
        <f t="shared" si="2"/>
        <v>32000</v>
      </c>
      <c r="N38" s="43"/>
      <c r="O38" s="43"/>
      <c r="P38" s="43"/>
      <c r="Q38" s="43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12.75" customHeight="1">
      <c r="A39" s="42" t="s">
        <v>55</v>
      </c>
      <c r="B39" s="43">
        <v>12</v>
      </c>
      <c r="C39" s="43">
        <f t="shared" si="3"/>
        <v>120</v>
      </c>
      <c r="D39" s="40">
        <v>170</v>
      </c>
      <c r="E39" s="43">
        <f t="shared" si="0"/>
        <v>20400</v>
      </c>
      <c r="F39" s="43"/>
      <c r="G39" s="43">
        <f t="shared" si="1"/>
        <v>120</v>
      </c>
      <c r="H39" s="42">
        <f>Лист3!B34</f>
        <v>10</v>
      </c>
      <c r="I39" s="43">
        <v>11</v>
      </c>
      <c r="J39" s="40">
        <v>120</v>
      </c>
      <c r="K39" s="43">
        <v>70</v>
      </c>
      <c r="L39" s="40">
        <v>200</v>
      </c>
      <c r="M39" s="40">
        <f t="shared" si="2"/>
        <v>24000</v>
      </c>
      <c r="N39" s="43"/>
      <c r="O39" s="43"/>
      <c r="P39" s="43"/>
      <c r="Q39" s="43"/>
      <c r="R39" s="43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12.75" customHeight="1">
      <c r="A40" s="42" t="s">
        <v>687</v>
      </c>
      <c r="B40" s="43">
        <v>25</v>
      </c>
      <c r="C40" s="43">
        <f t="shared" si="3"/>
        <v>250</v>
      </c>
      <c r="D40" s="40">
        <v>120</v>
      </c>
      <c r="E40" s="43">
        <f t="shared" si="0"/>
        <v>30000</v>
      </c>
      <c r="F40" s="43"/>
      <c r="G40" s="43">
        <f t="shared" si="1"/>
        <v>250</v>
      </c>
      <c r="H40" s="42">
        <v>130</v>
      </c>
      <c r="I40" s="43">
        <v>5</v>
      </c>
      <c r="J40" s="40">
        <v>160</v>
      </c>
      <c r="K40" s="43">
        <v>75</v>
      </c>
      <c r="L40" s="40">
        <v>35</v>
      </c>
      <c r="M40" s="40">
        <f t="shared" si="2"/>
        <v>5600</v>
      </c>
      <c r="N40" s="43"/>
      <c r="O40" s="43"/>
      <c r="P40" s="43"/>
      <c r="Q40" s="43"/>
      <c r="R40" s="43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2.75" customHeight="1">
      <c r="A41" s="42" t="s">
        <v>691</v>
      </c>
      <c r="B41" s="43">
        <v>40</v>
      </c>
      <c r="C41" s="43">
        <f>B41*200</f>
        <v>8000</v>
      </c>
      <c r="D41" s="40">
        <v>190</v>
      </c>
      <c r="E41" s="43">
        <f t="shared" si="0"/>
        <v>1520000</v>
      </c>
      <c r="F41" s="43"/>
      <c r="G41" s="43">
        <f t="shared" si="1"/>
        <v>8000</v>
      </c>
      <c r="H41" s="42">
        <v>120</v>
      </c>
      <c r="I41" s="43">
        <v>10</v>
      </c>
      <c r="J41" s="40">
        <v>380</v>
      </c>
      <c r="K41" s="43">
        <v>70</v>
      </c>
      <c r="L41" s="40">
        <v>70</v>
      </c>
      <c r="M41" s="40">
        <f t="shared" si="2"/>
        <v>26600</v>
      </c>
      <c r="N41" s="43"/>
      <c r="O41" s="43"/>
      <c r="P41" s="43"/>
      <c r="Q41" s="43"/>
      <c r="R41" s="43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2.75" customHeight="1">
      <c r="A42" s="42" t="s">
        <v>56</v>
      </c>
      <c r="B42" s="43">
        <v>3</v>
      </c>
      <c r="C42" s="43">
        <f t="shared" si="3"/>
        <v>30</v>
      </c>
      <c r="D42" s="40">
        <v>250</v>
      </c>
      <c r="E42" s="43">
        <f t="shared" si="0"/>
        <v>7500</v>
      </c>
      <c r="F42" s="43"/>
      <c r="G42" s="43">
        <f t="shared" si="1"/>
        <v>30</v>
      </c>
      <c r="H42" s="42">
        <f>Лист3!B35</f>
        <v>24</v>
      </c>
      <c r="I42" s="43">
        <v>2</v>
      </c>
      <c r="J42" s="40">
        <v>800</v>
      </c>
      <c r="K42" s="43">
        <v>5</v>
      </c>
      <c r="L42" s="40">
        <f>(K42*9*30*12)/1000</f>
        <v>16.2</v>
      </c>
      <c r="M42" s="40">
        <f t="shared" si="2"/>
        <v>12960</v>
      </c>
      <c r="N42" s="43"/>
      <c r="O42" s="43"/>
      <c r="P42" s="43"/>
      <c r="Q42" s="43"/>
      <c r="R42" s="43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12.75" customHeight="1">
      <c r="A43" s="42" t="s">
        <v>57</v>
      </c>
      <c r="B43" s="43">
        <v>19</v>
      </c>
      <c r="C43" s="43">
        <v>300</v>
      </c>
      <c r="D43" s="40">
        <v>45</v>
      </c>
      <c r="E43" s="43">
        <f t="shared" si="0"/>
        <v>13500</v>
      </c>
      <c r="F43" s="43"/>
      <c r="G43" s="43">
        <f t="shared" si="1"/>
        <v>300</v>
      </c>
      <c r="H43" s="42">
        <f>Лист3!B36</f>
        <v>50</v>
      </c>
      <c r="I43" s="43">
        <v>7</v>
      </c>
      <c r="J43" s="40">
        <v>230</v>
      </c>
      <c r="K43" s="43">
        <v>75</v>
      </c>
      <c r="L43" s="40">
        <v>20</v>
      </c>
      <c r="M43" s="40">
        <f t="shared" si="2"/>
        <v>4600</v>
      </c>
      <c r="N43" s="43"/>
      <c r="O43" s="43"/>
      <c r="P43" s="43"/>
      <c r="Q43" s="43"/>
      <c r="R43" s="43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ht="12.75" customHeight="1">
      <c r="A44" s="42" t="s">
        <v>58</v>
      </c>
      <c r="B44" s="43">
        <v>400</v>
      </c>
      <c r="C44" s="43">
        <v>3000</v>
      </c>
      <c r="D44" s="40">
        <v>1000</v>
      </c>
      <c r="E44" s="43">
        <f t="shared" si="0"/>
        <v>3000000</v>
      </c>
      <c r="F44" s="43"/>
      <c r="G44" s="43">
        <f t="shared" si="1"/>
        <v>3000</v>
      </c>
      <c r="H44" s="42">
        <f>Лист3!B37</f>
        <v>40</v>
      </c>
      <c r="I44" s="43">
        <v>62</v>
      </c>
      <c r="J44" s="40">
        <v>40</v>
      </c>
      <c r="K44" s="43">
        <v>200</v>
      </c>
      <c r="L44" s="40">
        <v>1000</v>
      </c>
      <c r="M44" s="40">
        <f t="shared" si="2"/>
        <v>40000</v>
      </c>
      <c r="N44" s="43"/>
      <c r="O44" s="43"/>
      <c r="P44" s="43"/>
      <c r="Q44" s="43"/>
      <c r="R44" s="43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ht="12.75" customHeight="1">
      <c r="A45" s="42" t="s">
        <v>694</v>
      </c>
      <c r="B45" s="43">
        <v>100</v>
      </c>
      <c r="C45" s="43">
        <v>600</v>
      </c>
      <c r="D45" s="40">
        <v>230</v>
      </c>
      <c r="E45" s="43">
        <f t="shared" si="0"/>
        <v>138000</v>
      </c>
      <c r="F45" s="43"/>
      <c r="G45" s="43">
        <f t="shared" si="1"/>
        <v>600</v>
      </c>
      <c r="H45" s="42">
        <v>47</v>
      </c>
      <c r="I45" s="43">
        <v>31</v>
      </c>
      <c r="J45" s="40">
        <v>48</v>
      </c>
      <c r="K45" s="43">
        <v>150</v>
      </c>
      <c r="L45" s="40">
        <v>1000</v>
      </c>
      <c r="M45" s="40">
        <f t="shared" si="2"/>
        <v>48000</v>
      </c>
      <c r="N45" s="43"/>
      <c r="O45" s="43"/>
      <c r="P45" s="43"/>
      <c r="Q45" s="43"/>
      <c r="R45" s="43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ht="12.75" customHeight="1">
      <c r="A46" s="42" t="s">
        <v>59</v>
      </c>
      <c r="B46" s="43">
        <v>100</v>
      </c>
      <c r="C46" s="43">
        <v>600</v>
      </c>
      <c r="D46" s="40">
        <v>19</v>
      </c>
      <c r="E46" s="43">
        <f t="shared" si="0"/>
        <v>11400</v>
      </c>
      <c r="F46" s="43"/>
      <c r="G46" s="43">
        <f t="shared" si="1"/>
        <v>600</v>
      </c>
      <c r="H46" s="42">
        <f>Лист3!B38</f>
        <v>100</v>
      </c>
      <c r="I46" s="43">
        <v>0.3</v>
      </c>
      <c r="J46" s="40">
        <f>210*4</f>
        <v>840</v>
      </c>
      <c r="K46" s="43">
        <v>0.2</v>
      </c>
      <c r="L46" s="40">
        <v>5</v>
      </c>
      <c r="M46" s="40">
        <f t="shared" si="2"/>
        <v>4200</v>
      </c>
      <c r="N46" s="43"/>
      <c r="O46" s="43"/>
      <c r="P46" s="43"/>
      <c r="Q46" s="43"/>
      <c r="R46" s="43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39" customFormat="1" ht="12.75" customHeight="1">
      <c r="A47" s="42" t="s">
        <v>60</v>
      </c>
      <c r="B47" s="43"/>
      <c r="C47" s="43"/>
      <c r="D47" s="41">
        <v>320</v>
      </c>
      <c r="E47" s="43">
        <f>SUM(E1:E46)</f>
        <v>9107250</v>
      </c>
      <c r="F47" s="43"/>
      <c r="G47" s="43"/>
      <c r="H47" s="42">
        <f>Лист3!B39</f>
        <v>12</v>
      </c>
      <c r="I47" s="43">
        <v>6</v>
      </c>
      <c r="J47" s="40">
        <v>165</v>
      </c>
      <c r="K47" s="43">
        <v>250</v>
      </c>
      <c r="L47" s="40">
        <v>150</v>
      </c>
      <c r="M47" s="40">
        <f t="shared" si="2"/>
        <v>24750</v>
      </c>
      <c r="N47" s="43"/>
      <c r="O47" s="43"/>
      <c r="P47" s="43"/>
      <c r="Q47" s="43"/>
      <c r="R47" s="43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2.75" customHeight="1">
      <c r="A48" s="42" t="s">
        <v>61</v>
      </c>
      <c r="B48" s="43"/>
      <c r="C48" s="43"/>
      <c r="D48" s="41">
        <v>460</v>
      </c>
      <c r="E48" s="43">
        <v>5054000</v>
      </c>
      <c r="F48" s="43"/>
      <c r="G48" s="43"/>
      <c r="H48" s="42">
        <f>Лист3!B40</f>
        <v>25</v>
      </c>
      <c r="I48" s="43">
        <v>123</v>
      </c>
      <c r="J48" s="40">
        <v>19</v>
      </c>
      <c r="K48" s="43">
        <v>1</v>
      </c>
      <c r="L48" s="40">
        <v>500</v>
      </c>
      <c r="M48" s="40">
        <f t="shared" si="2"/>
        <v>9500</v>
      </c>
      <c r="N48" s="43"/>
      <c r="O48" s="43"/>
      <c r="P48" s="43"/>
      <c r="Q48" s="43"/>
      <c r="R48" s="43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ht="12.75" customHeight="1">
      <c r="A49" s="42" t="s">
        <v>970</v>
      </c>
      <c r="B49" s="43"/>
      <c r="C49" s="43"/>
      <c r="D49" s="46"/>
      <c r="E49" s="43"/>
      <c r="F49" s="43"/>
      <c r="G49" s="43"/>
      <c r="H49" s="42"/>
      <c r="I49" s="43"/>
      <c r="J49" s="40">
        <v>345</v>
      </c>
      <c r="K49" s="43">
        <v>10</v>
      </c>
      <c r="L49" s="40">
        <v>150</v>
      </c>
      <c r="M49" s="40">
        <f t="shared" si="2"/>
        <v>51750</v>
      </c>
      <c r="N49" s="43"/>
      <c r="O49" s="43"/>
      <c r="P49" s="43"/>
      <c r="Q49" s="43"/>
      <c r="R49" s="43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39" customFormat="1" ht="12.75" customHeight="1">
      <c r="A50" s="42" t="s">
        <v>648</v>
      </c>
      <c r="B50" s="43"/>
      <c r="C50" s="43">
        <f>(470*221)/1000</f>
        <v>103.87</v>
      </c>
      <c r="D50" s="43"/>
      <c r="E50" s="43"/>
      <c r="F50" s="43"/>
      <c r="G50" s="43"/>
      <c r="H50" s="42">
        <f>Лист3!B41</f>
        <v>40</v>
      </c>
      <c r="I50" s="43"/>
      <c r="J50" s="40">
        <v>320</v>
      </c>
      <c r="K50" s="43">
        <v>470</v>
      </c>
      <c r="L50" s="40">
        <v>100</v>
      </c>
      <c r="M50" s="40">
        <f t="shared" si="2"/>
        <v>32000</v>
      </c>
      <c r="N50" s="43"/>
      <c r="O50" s="43"/>
      <c r="P50" s="43"/>
      <c r="Q50" s="43"/>
      <c r="R50" s="43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39" customFormat="1" ht="12.75" customHeight="1">
      <c r="A51" s="42" t="s">
        <v>649</v>
      </c>
      <c r="B51" s="43"/>
      <c r="C51" s="43"/>
      <c r="D51" s="43"/>
      <c r="E51" s="43">
        <f>E48-E47</f>
        <v>-4053250</v>
      </c>
      <c r="F51" s="43"/>
      <c r="G51" s="43"/>
      <c r="H51" s="42">
        <f>Лист3!B42</f>
        <v>3</v>
      </c>
      <c r="I51" s="43"/>
      <c r="J51" s="40">
        <v>460</v>
      </c>
      <c r="K51" s="43">
        <v>470</v>
      </c>
      <c r="L51" s="40">
        <v>100</v>
      </c>
      <c r="M51" s="40">
        <f t="shared" si="2"/>
        <v>46000</v>
      </c>
      <c r="N51" s="43"/>
      <c r="O51" s="43"/>
      <c r="P51" s="43"/>
      <c r="Q51" s="43"/>
      <c r="R51" s="43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ht="12.75" customHeight="1">
      <c r="M52" s="43">
        <f>SUM(M1:M51)</f>
        <v>1165966</v>
      </c>
    </row>
    <row r="54" ht="12.75" customHeight="1">
      <c r="M54">
        <v>1166000</v>
      </c>
    </row>
    <row r="56" ht="12.75" customHeight="1">
      <c r="M56">
        <f>M52-M54</f>
        <v>-34</v>
      </c>
    </row>
  </sheetData>
  <sheetProtection/>
  <printOptions/>
  <pageMargins left="0.25" right="0.25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4" customWidth="1"/>
    <col min="2" max="2" width="19.00390625" style="24" customWidth="1"/>
    <col min="3" max="3" width="6.7109375" style="24" customWidth="1"/>
    <col min="4" max="4" width="15.57421875" style="24" customWidth="1"/>
    <col min="5" max="5" width="8.57421875" style="24" customWidth="1"/>
    <col min="6" max="6" width="24.00390625" style="24" customWidth="1"/>
    <col min="7" max="7" width="8.57421875" style="24" customWidth="1"/>
    <col min="8" max="8" width="6.7109375" style="24" customWidth="1"/>
    <col min="9" max="9" width="7.28125" style="24" customWidth="1"/>
    <col min="10" max="10" width="8.57421875" style="24" customWidth="1"/>
    <col min="11" max="11" width="7.140625" style="24" customWidth="1"/>
    <col min="12" max="12" width="9.7109375" style="24" customWidth="1"/>
    <col min="13" max="13" width="9.8515625" style="24" customWidth="1"/>
    <col min="14" max="14" width="7.421875" style="24" customWidth="1"/>
    <col min="15" max="16384" width="9.140625" style="24" customWidth="1"/>
  </cols>
  <sheetData>
    <row r="1" spans="2:13" ht="11.25">
      <c r="B1" s="67" t="s">
        <v>973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1.25">
      <c r="B2" s="67" t="s">
        <v>976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14" s="22" customFormat="1" ht="83.25" customHeight="1">
      <c r="A4" s="21" t="s">
        <v>0</v>
      </c>
      <c r="B4" s="21" t="s">
        <v>2</v>
      </c>
      <c r="C4" s="21" t="s">
        <v>1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12</v>
      </c>
      <c r="K4" s="21" t="s">
        <v>13</v>
      </c>
      <c r="L4" s="21" t="s">
        <v>9</v>
      </c>
      <c r="M4" s="21" t="s">
        <v>10</v>
      </c>
      <c r="N4" s="21" t="s">
        <v>11</v>
      </c>
    </row>
    <row r="5" spans="1:14" s="22" customFormat="1" ht="36.75" customHeight="1">
      <c r="A5" s="21">
        <v>1</v>
      </c>
      <c r="B5" s="21" t="s">
        <v>671</v>
      </c>
      <c r="C5" s="21" t="s">
        <v>68</v>
      </c>
      <c r="D5" s="21" t="str">
        <f>B5</f>
        <v>Апельсины</v>
      </c>
      <c r="E5" s="21" t="s">
        <v>673</v>
      </c>
      <c r="F5" s="21" t="s">
        <v>671</v>
      </c>
      <c r="G5" s="21" t="s">
        <v>358</v>
      </c>
      <c r="H5" s="21" t="s">
        <v>64</v>
      </c>
      <c r="I5" s="21">
        <v>150</v>
      </c>
      <c r="J5" s="50">
        <v>280</v>
      </c>
      <c r="K5" s="21">
        <f>(I5*J5)/1000</f>
        <v>42</v>
      </c>
      <c r="L5" s="21" t="s">
        <v>198</v>
      </c>
      <c r="M5" s="21" t="s">
        <v>17</v>
      </c>
      <c r="N5" s="21"/>
    </row>
    <row r="6" spans="1:14" s="22" customFormat="1" ht="35.25" customHeight="1">
      <c r="A6" s="21">
        <v>2</v>
      </c>
      <c r="B6" s="21" t="s">
        <v>672</v>
      </c>
      <c r="C6" s="21" t="s">
        <v>68</v>
      </c>
      <c r="D6" s="21" t="str">
        <f>B6</f>
        <v>Бананы</v>
      </c>
      <c r="E6" s="21" t="s">
        <v>674</v>
      </c>
      <c r="F6" s="21" t="s">
        <v>675</v>
      </c>
      <c r="G6" s="21" t="s">
        <v>358</v>
      </c>
      <c r="H6" s="21" t="s">
        <v>64</v>
      </c>
      <c r="I6" s="21">
        <v>150</v>
      </c>
      <c r="J6" s="50">
        <v>240</v>
      </c>
      <c r="K6" s="21">
        <f aca="true" t="shared" si="0" ref="K6:K55">(I6*J6)/1000</f>
        <v>36</v>
      </c>
      <c r="L6" s="21" t="s">
        <v>198</v>
      </c>
      <c r="M6" s="21" t="s">
        <v>17</v>
      </c>
      <c r="N6" s="21"/>
    </row>
    <row r="7" spans="1:14" s="22" customFormat="1" ht="45.75" customHeight="1">
      <c r="A7" s="21">
        <v>3</v>
      </c>
      <c r="B7" s="51" t="s">
        <v>18</v>
      </c>
      <c r="C7" s="21" t="s">
        <v>68</v>
      </c>
      <c r="D7" s="51" t="s">
        <v>18</v>
      </c>
      <c r="E7" s="21" t="s">
        <v>654</v>
      </c>
      <c r="F7" s="21" t="s">
        <v>655</v>
      </c>
      <c r="G7" s="21" t="s">
        <v>358</v>
      </c>
      <c r="H7" s="47" t="s">
        <v>62</v>
      </c>
      <c r="I7" s="21">
        <v>600</v>
      </c>
      <c r="J7" s="50">
        <v>165</v>
      </c>
      <c r="K7" s="21">
        <f t="shared" si="0"/>
        <v>99</v>
      </c>
      <c r="L7" s="21" t="s">
        <v>198</v>
      </c>
      <c r="M7" s="21" t="s">
        <v>17</v>
      </c>
      <c r="N7" s="21"/>
    </row>
    <row r="8" spans="1:14" s="22" customFormat="1" ht="33.75">
      <c r="A8" s="21">
        <v>4</v>
      </c>
      <c r="B8" s="47" t="s">
        <v>19</v>
      </c>
      <c r="C8" s="21" t="s">
        <v>68</v>
      </c>
      <c r="D8" s="47" t="s">
        <v>19</v>
      </c>
      <c r="E8" s="21" t="s">
        <v>356</v>
      </c>
      <c r="F8" s="21" t="s">
        <v>357</v>
      </c>
      <c r="G8" s="21" t="s">
        <v>358</v>
      </c>
      <c r="H8" s="47" t="s">
        <v>63</v>
      </c>
      <c r="I8" s="21">
        <v>1000</v>
      </c>
      <c r="J8" s="50">
        <v>17</v>
      </c>
      <c r="K8" s="21">
        <f t="shared" si="0"/>
        <v>17</v>
      </c>
      <c r="L8" s="21" t="s">
        <v>198</v>
      </c>
      <c r="M8" s="21" t="s">
        <v>17</v>
      </c>
      <c r="N8" s="21"/>
    </row>
    <row r="9" spans="1:14" s="22" customFormat="1" ht="33.75">
      <c r="A9" s="21">
        <v>5</v>
      </c>
      <c r="B9" s="47" t="s">
        <v>20</v>
      </c>
      <c r="C9" s="21" t="s">
        <v>68</v>
      </c>
      <c r="D9" s="47" t="s">
        <v>20</v>
      </c>
      <c r="E9" s="21" t="s">
        <v>359</v>
      </c>
      <c r="F9" s="21" t="s">
        <v>360</v>
      </c>
      <c r="G9" s="21" t="s">
        <v>358</v>
      </c>
      <c r="H9" s="47" t="s">
        <v>64</v>
      </c>
      <c r="I9" s="21">
        <v>35</v>
      </c>
      <c r="J9" s="50">
        <v>100</v>
      </c>
      <c r="K9" s="21">
        <f t="shared" si="0"/>
        <v>3.5</v>
      </c>
      <c r="L9" s="21" t="s">
        <v>198</v>
      </c>
      <c r="M9" s="21" t="s">
        <v>17</v>
      </c>
      <c r="N9" s="21"/>
    </row>
    <row r="10" spans="1:14" s="22" customFormat="1" ht="33.75">
      <c r="A10" s="21">
        <v>6</v>
      </c>
      <c r="B10" s="21" t="s">
        <v>21</v>
      </c>
      <c r="C10" s="21" t="s">
        <v>68</v>
      </c>
      <c r="D10" s="21" t="s">
        <v>21</v>
      </c>
      <c r="E10" s="21" t="s">
        <v>366</v>
      </c>
      <c r="F10" s="21" t="s">
        <v>21</v>
      </c>
      <c r="G10" s="21" t="s">
        <v>358</v>
      </c>
      <c r="H10" s="47" t="s">
        <v>64</v>
      </c>
      <c r="I10" s="21">
        <v>35</v>
      </c>
      <c r="J10" s="50">
        <v>90</v>
      </c>
      <c r="K10" s="21">
        <f t="shared" si="0"/>
        <v>3.15</v>
      </c>
      <c r="L10" s="21" t="s">
        <v>198</v>
      </c>
      <c r="M10" s="21" t="s">
        <v>17</v>
      </c>
      <c r="N10" s="21"/>
    </row>
    <row r="11" spans="1:14" s="22" customFormat="1" ht="33.75">
      <c r="A11" s="21">
        <v>7</v>
      </c>
      <c r="B11" s="21" t="s">
        <v>22</v>
      </c>
      <c r="C11" s="21" t="s">
        <v>68</v>
      </c>
      <c r="D11" s="21" t="s">
        <v>22</v>
      </c>
      <c r="E11" s="21" t="s">
        <v>369</v>
      </c>
      <c r="F11" s="21" t="s">
        <v>370</v>
      </c>
      <c r="G11" s="21" t="s">
        <v>358</v>
      </c>
      <c r="H11" s="21" t="s">
        <v>64</v>
      </c>
      <c r="I11" s="21">
        <v>150</v>
      </c>
      <c r="J11" s="50">
        <v>200</v>
      </c>
      <c r="K11" s="21">
        <f t="shared" si="0"/>
        <v>30</v>
      </c>
      <c r="L11" s="21" t="s">
        <v>198</v>
      </c>
      <c r="M11" s="21" t="s">
        <v>17</v>
      </c>
      <c r="N11" s="21"/>
    </row>
    <row r="12" spans="1:14" s="22" customFormat="1" ht="33.75">
      <c r="A12" s="21">
        <v>8</v>
      </c>
      <c r="B12" s="47" t="s">
        <v>23</v>
      </c>
      <c r="C12" s="21" t="s">
        <v>68</v>
      </c>
      <c r="D12" s="47" t="s">
        <v>23</v>
      </c>
      <c r="E12" s="21" t="s">
        <v>371</v>
      </c>
      <c r="F12" s="21" t="s">
        <v>23</v>
      </c>
      <c r="G12" s="21" t="s">
        <v>358</v>
      </c>
      <c r="H12" s="47" t="s">
        <v>64</v>
      </c>
      <c r="I12" s="21">
        <v>247</v>
      </c>
      <c r="J12" s="50">
        <v>43</v>
      </c>
      <c r="K12" s="21">
        <f t="shared" si="0"/>
        <v>10.621</v>
      </c>
      <c r="L12" s="21" t="s">
        <v>198</v>
      </c>
      <c r="M12" s="21" t="s">
        <v>17</v>
      </c>
      <c r="N12" s="21"/>
    </row>
    <row r="13" spans="1:14" s="22" customFormat="1" ht="33.75">
      <c r="A13" s="21">
        <v>9</v>
      </c>
      <c r="B13" s="21" t="s">
        <v>24</v>
      </c>
      <c r="C13" s="21" t="s">
        <v>68</v>
      </c>
      <c r="D13" s="21" t="s">
        <v>24</v>
      </c>
      <c r="E13" s="21" t="s">
        <v>372</v>
      </c>
      <c r="F13" s="21" t="s">
        <v>373</v>
      </c>
      <c r="G13" s="21" t="s">
        <v>358</v>
      </c>
      <c r="H13" s="47" t="s">
        <v>64</v>
      </c>
      <c r="I13" s="21">
        <v>700</v>
      </c>
      <c r="J13" s="50">
        <v>65</v>
      </c>
      <c r="K13" s="21">
        <f t="shared" si="0"/>
        <v>45.5</v>
      </c>
      <c r="L13" s="21" t="s">
        <v>198</v>
      </c>
      <c r="M13" s="21" t="s">
        <v>17</v>
      </c>
      <c r="N13" s="21"/>
    </row>
    <row r="14" spans="1:14" s="22" customFormat="1" ht="33.75">
      <c r="A14" s="21">
        <v>10</v>
      </c>
      <c r="B14" s="51" t="s">
        <v>25</v>
      </c>
      <c r="C14" s="21" t="s">
        <v>68</v>
      </c>
      <c r="D14" s="51" t="s">
        <v>25</v>
      </c>
      <c r="E14" s="21" t="s">
        <v>374</v>
      </c>
      <c r="F14" s="21" t="s">
        <v>375</v>
      </c>
      <c r="G14" s="21" t="s">
        <v>358</v>
      </c>
      <c r="H14" s="47" t="s">
        <v>62</v>
      </c>
      <c r="I14" s="21">
        <v>300</v>
      </c>
      <c r="J14" s="50">
        <v>100</v>
      </c>
      <c r="K14" s="21">
        <f t="shared" si="0"/>
        <v>30</v>
      </c>
      <c r="L14" s="21" t="s">
        <v>198</v>
      </c>
      <c r="M14" s="21" t="s">
        <v>17</v>
      </c>
      <c r="N14" s="21"/>
    </row>
    <row r="15" spans="1:14" s="22" customFormat="1" ht="33.75">
      <c r="A15" s="21">
        <v>11</v>
      </c>
      <c r="B15" s="47" t="s">
        <v>676</v>
      </c>
      <c r="C15" s="21" t="s">
        <v>68</v>
      </c>
      <c r="D15" s="47" t="str">
        <f>B15</f>
        <v>Колбаса копченная</v>
      </c>
      <c r="E15" s="21" t="s">
        <v>677</v>
      </c>
      <c r="F15" s="21" t="s">
        <v>678</v>
      </c>
      <c r="G15" s="21" t="s">
        <v>358</v>
      </c>
      <c r="H15" s="47" t="s">
        <v>64</v>
      </c>
      <c r="I15" s="21">
        <v>40</v>
      </c>
      <c r="J15" s="50">
        <v>600</v>
      </c>
      <c r="K15" s="21">
        <f t="shared" si="0"/>
        <v>24</v>
      </c>
      <c r="L15" s="21" t="s">
        <v>198</v>
      </c>
      <c r="M15" s="21" t="s">
        <v>17</v>
      </c>
      <c r="N15" s="21"/>
    </row>
    <row r="16" spans="1:14" s="22" customFormat="1" ht="33.75">
      <c r="A16" s="21">
        <v>12</v>
      </c>
      <c r="B16" s="52" t="s">
        <v>28</v>
      </c>
      <c r="C16" s="21" t="s">
        <v>68</v>
      </c>
      <c r="D16" s="52" t="s">
        <v>28</v>
      </c>
      <c r="E16" s="21" t="s">
        <v>378</v>
      </c>
      <c r="F16" s="21" t="s">
        <v>379</v>
      </c>
      <c r="G16" s="21" t="s">
        <v>358</v>
      </c>
      <c r="H16" s="47" t="s">
        <v>64</v>
      </c>
      <c r="I16" s="21">
        <v>27</v>
      </c>
      <c r="J16" s="50">
        <v>370</v>
      </c>
      <c r="K16" s="21">
        <f t="shared" si="0"/>
        <v>9.99</v>
      </c>
      <c r="L16" s="21" t="s">
        <v>198</v>
      </c>
      <c r="M16" s="21" t="s">
        <v>17</v>
      </c>
      <c r="N16" s="21"/>
    </row>
    <row r="17" spans="1:14" s="22" customFormat="1" ht="33.75">
      <c r="A17" s="21">
        <v>13</v>
      </c>
      <c r="B17" s="51" t="s">
        <v>29</v>
      </c>
      <c r="C17" s="21" t="s">
        <v>68</v>
      </c>
      <c r="D17" s="51" t="s">
        <v>29</v>
      </c>
      <c r="E17" s="21" t="s">
        <v>368</v>
      </c>
      <c r="F17" s="21" t="s">
        <v>680</v>
      </c>
      <c r="G17" s="21" t="s">
        <v>358</v>
      </c>
      <c r="H17" s="47" t="s">
        <v>64</v>
      </c>
      <c r="I17" s="21">
        <v>35</v>
      </c>
      <c r="J17" s="50">
        <v>95</v>
      </c>
      <c r="K17" s="21">
        <f t="shared" si="0"/>
        <v>3.325</v>
      </c>
      <c r="L17" s="21" t="s">
        <v>198</v>
      </c>
      <c r="M17" s="21" t="s">
        <v>17</v>
      </c>
      <c r="N17" s="21"/>
    </row>
    <row r="18" spans="1:14" s="22" customFormat="1" ht="33.75">
      <c r="A18" s="21">
        <v>14</v>
      </c>
      <c r="B18" s="51" t="s">
        <v>679</v>
      </c>
      <c r="C18" s="21" t="s">
        <v>68</v>
      </c>
      <c r="D18" s="51" t="str">
        <f>B18</f>
        <v>Крупа манная</v>
      </c>
      <c r="E18" s="21" t="s">
        <v>368</v>
      </c>
      <c r="F18" s="21" t="s">
        <v>680</v>
      </c>
      <c r="G18" s="21" t="s">
        <v>358</v>
      </c>
      <c r="H18" s="47" t="s">
        <v>64</v>
      </c>
      <c r="I18" s="21">
        <v>15</v>
      </c>
      <c r="J18" s="50">
        <v>95</v>
      </c>
      <c r="K18" s="21">
        <f t="shared" si="0"/>
        <v>1.425</v>
      </c>
      <c r="L18" s="21" t="s">
        <v>198</v>
      </c>
      <c r="M18" s="21" t="s">
        <v>17</v>
      </c>
      <c r="N18" s="21"/>
    </row>
    <row r="19" spans="1:14" s="22" customFormat="1" ht="33.75">
      <c r="A19" s="21">
        <v>15</v>
      </c>
      <c r="B19" s="47" t="s">
        <v>30</v>
      </c>
      <c r="C19" s="21" t="s">
        <v>68</v>
      </c>
      <c r="D19" s="47" t="s">
        <v>30</v>
      </c>
      <c r="E19" s="21" t="s">
        <v>393</v>
      </c>
      <c r="F19" s="21" t="s">
        <v>395</v>
      </c>
      <c r="G19" s="21" t="s">
        <v>358</v>
      </c>
      <c r="H19" s="47" t="s">
        <v>64</v>
      </c>
      <c r="I19" s="21">
        <v>35</v>
      </c>
      <c r="J19" s="50">
        <v>65</v>
      </c>
      <c r="K19" s="21">
        <f t="shared" si="0"/>
        <v>2.275</v>
      </c>
      <c r="L19" s="21" t="s">
        <v>198</v>
      </c>
      <c r="M19" s="21" t="s">
        <v>17</v>
      </c>
      <c r="N19" s="21"/>
    </row>
    <row r="20" spans="1:14" s="22" customFormat="1" ht="33.75">
      <c r="A20" s="21">
        <v>16</v>
      </c>
      <c r="B20" s="47" t="s">
        <v>32</v>
      </c>
      <c r="C20" s="21" t="s">
        <v>68</v>
      </c>
      <c r="D20" s="47" t="s">
        <v>32</v>
      </c>
      <c r="E20" s="21" t="s">
        <v>380</v>
      </c>
      <c r="F20" s="21" t="s">
        <v>381</v>
      </c>
      <c r="G20" s="21" t="s">
        <v>358</v>
      </c>
      <c r="H20" s="47" t="s">
        <v>66</v>
      </c>
      <c r="I20" s="21">
        <v>50</v>
      </c>
      <c r="J20" s="50">
        <v>20</v>
      </c>
      <c r="K20" s="21">
        <f t="shared" si="0"/>
        <v>1</v>
      </c>
      <c r="L20" s="21" t="s">
        <v>198</v>
      </c>
      <c r="M20" s="21" t="s">
        <v>17</v>
      </c>
      <c r="N20" s="21"/>
    </row>
    <row r="21" spans="1:14" s="22" customFormat="1" ht="33.75">
      <c r="A21" s="21">
        <v>17</v>
      </c>
      <c r="B21" s="47" t="s">
        <v>33</v>
      </c>
      <c r="C21" s="21" t="s">
        <v>68</v>
      </c>
      <c r="D21" s="47" t="s">
        <v>33</v>
      </c>
      <c r="E21" s="21" t="s">
        <v>382</v>
      </c>
      <c r="F21" s="21" t="s">
        <v>383</v>
      </c>
      <c r="G21" s="21" t="s">
        <v>358</v>
      </c>
      <c r="H21" s="47" t="s">
        <v>64</v>
      </c>
      <c r="I21" s="21">
        <v>365</v>
      </c>
      <c r="J21" s="50">
        <v>70</v>
      </c>
      <c r="K21" s="21">
        <f t="shared" si="0"/>
        <v>25.55</v>
      </c>
      <c r="L21" s="21" t="s">
        <v>198</v>
      </c>
      <c r="M21" s="21" t="s">
        <v>17</v>
      </c>
      <c r="N21" s="21"/>
    </row>
    <row r="22" spans="1:14" s="22" customFormat="1" ht="33.75">
      <c r="A22" s="21">
        <v>18</v>
      </c>
      <c r="B22" s="47" t="s">
        <v>34</v>
      </c>
      <c r="C22" s="21" t="s">
        <v>68</v>
      </c>
      <c r="D22" s="47" t="s">
        <v>34</v>
      </c>
      <c r="E22" s="21" t="s">
        <v>423</v>
      </c>
      <c r="F22" s="21" t="s">
        <v>424</v>
      </c>
      <c r="G22" s="21" t="s">
        <v>358</v>
      </c>
      <c r="H22" s="47" t="s">
        <v>64</v>
      </c>
      <c r="I22" s="21">
        <v>80</v>
      </c>
      <c r="J22" s="50">
        <v>285</v>
      </c>
      <c r="K22" s="21">
        <f t="shared" si="0"/>
        <v>22.8</v>
      </c>
      <c r="L22" s="21" t="s">
        <v>198</v>
      </c>
      <c r="M22" s="21" t="s">
        <v>17</v>
      </c>
      <c r="N22" s="21"/>
    </row>
    <row r="23" spans="1:14" s="22" customFormat="1" ht="33.75">
      <c r="A23" s="21">
        <v>19</v>
      </c>
      <c r="B23" s="51" t="s">
        <v>681</v>
      </c>
      <c r="C23" s="21" t="s">
        <v>68</v>
      </c>
      <c r="D23" s="51" t="str">
        <f>B23</f>
        <v>Молоко</v>
      </c>
      <c r="E23" s="21" t="s">
        <v>682</v>
      </c>
      <c r="F23" s="21" t="s">
        <v>683</v>
      </c>
      <c r="G23" s="21" t="s">
        <v>358</v>
      </c>
      <c r="H23" s="47" t="s">
        <v>62</v>
      </c>
      <c r="I23" s="21">
        <v>400</v>
      </c>
      <c r="J23" s="50">
        <v>90</v>
      </c>
      <c r="K23" s="21">
        <f t="shared" si="0"/>
        <v>36</v>
      </c>
      <c r="L23" s="21" t="s">
        <v>198</v>
      </c>
      <c r="M23" s="21" t="s">
        <v>17</v>
      </c>
      <c r="N23" s="21"/>
    </row>
    <row r="24" spans="1:14" s="22" customFormat="1" ht="33.75">
      <c r="A24" s="21">
        <v>20</v>
      </c>
      <c r="B24" s="47" t="s">
        <v>36</v>
      </c>
      <c r="C24" s="21" t="s">
        <v>68</v>
      </c>
      <c r="D24" s="47" t="s">
        <v>36</v>
      </c>
      <c r="E24" s="21" t="s">
        <v>386</v>
      </c>
      <c r="F24" s="21" t="s">
        <v>36</v>
      </c>
      <c r="G24" s="21" t="s">
        <v>358</v>
      </c>
      <c r="H24" s="47" t="s">
        <v>64</v>
      </c>
      <c r="I24" s="21">
        <v>80</v>
      </c>
      <c r="J24" s="50">
        <v>760</v>
      </c>
      <c r="K24" s="21">
        <f t="shared" si="0"/>
        <v>60.8</v>
      </c>
      <c r="L24" s="21" t="s">
        <v>198</v>
      </c>
      <c r="M24" s="21" t="s">
        <v>17</v>
      </c>
      <c r="N24" s="21"/>
    </row>
    <row r="25" spans="1:14" s="22" customFormat="1" ht="33.75">
      <c r="A25" s="21">
        <v>21</v>
      </c>
      <c r="B25" s="51" t="s">
        <v>37</v>
      </c>
      <c r="C25" s="21" t="s">
        <v>68</v>
      </c>
      <c r="D25" s="51" t="s">
        <v>37</v>
      </c>
      <c r="E25" s="21" t="s">
        <v>389</v>
      </c>
      <c r="F25" s="21" t="s">
        <v>390</v>
      </c>
      <c r="G25" s="21" t="s">
        <v>358</v>
      </c>
      <c r="H25" s="47" t="s">
        <v>64</v>
      </c>
      <c r="I25" s="21">
        <v>324</v>
      </c>
      <c r="J25" s="50">
        <v>470</v>
      </c>
      <c r="K25" s="21">
        <f t="shared" si="0"/>
        <v>152.28</v>
      </c>
      <c r="L25" s="21" t="s">
        <v>198</v>
      </c>
      <c r="M25" s="21" t="s">
        <v>17</v>
      </c>
      <c r="N25" s="21"/>
    </row>
    <row r="26" spans="1:14" s="22" customFormat="1" ht="33.75">
      <c r="A26" s="21">
        <v>22</v>
      </c>
      <c r="B26" s="21" t="s">
        <v>38</v>
      </c>
      <c r="C26" s="21" t="s">
        <v>68</v>
      </c>
      <c r="D26" s="21" t="s">
        <v>38</v>
      </c>
      <c r="E26" s="21" t="s">
        <v>372</v>
      </c>
      <c r="F26" s="21" t="s">
        <v>373</v>
      </c>
      <c r="G26" s="21" t="s">
        <v>358</v>
      </c>
      <c r="H26" s="47" t="s">
        <v>64</v>
      </c>
      <c r="I26" s="21">
        <v>300</v>
      </c>
      <c r="J26" s="50">
        <v>65</v>
      </c>
      <c r="K26" s="21">
        <f t="shared" si="0"/>
        <v>19.5</v>
      </c>
      <c r="L26" s="21" t="s">
        <v>198</v>
      </c>
      <c r="M26" s="21" t="s">
        <v>17</v>
      </c>
      <c r="N26" s="21"/>
    </row>
    <row r="27" spans="1:14" s="22" customFormat="1" ht="33.75">
      <c r="A27" s="21">
        <v>23</v>
      </c>
      <c r="B27" s="21" t="s">
        <v>39</v>
      </c>
      <c r="C27" s="21" t="s">
        <v>68</v>
      </c>
      <c r="D27" s="21" t="s">
        <v>39</v>
      </c>
      <c r="E27" s="21" t="s">
        <v>387</v>
      </c>
      <c r="F27" s="21" t="s">
        <v>388</v>
      </c>
      <c r="G27" s="21" t="s">
        <v>358</v>
      </c>
      <c r="H27" s="47" t="s">
        <v>64</v>
      </c>
      <c r="I27" s="21">
        <v>100</v>
      </c>
      <c r="J27" s="50">
        <v>70</v>
      </c>
      <c r="K27" s="21">
        <f t="shared" si="0"/>
        <v>7</v>
      </c>
      <c r="L27" s="21" t="s">
        <v>198</v>
      </c>
      <c r="M27" s="21" t="s">
        <v>17</v>
      </c>
      <c r="N27" s="21"/>
    </row>
    <row r="28" spans="1:14" s="22" customFormat="1" ht="33.75">
      <c r="A28" s="21">
        <v>24</v>
      </c>
      <c r="B28" s="47" t="s">
        <v>40</v>
      </c>
      <c r="C28" s="21" t="s">
        <v>68</v>
      </c>
      <c r="D28" s="47" t="s">
        <v>40</v>
      </c>
      <c r="E28" s="21" t="s">
        <v>391</v>
      </c>
      <c r="F28" s="21" t="s">
        <v>392</v>
      </c>
      <c r="G28" s="21" t="s">
        <v>358</v>
      </c>
      <c r="H28" s="47" t="s">
        <v>64</v>
      </c>
      <c r="I28" s="21">
        <v>50</v>
      </c>
      <c r="J28" s="50">
        <v>295</v>
      </c>
      <c r="K28" s="21">
        <f t="shared" si="0"/>
        <v>14.75</v>
      </c>
      <c r="L28" s="21" t="s">
        <v>198</v>
      </c>
      <c r="M28" s="21" t="s">
        <v>17</v>
      </c>
      <c r="N28" s="21"/>
    </row>
    <row r="29" spans="1:14" s="22" customFormat="1" ht="33.75">
      <c r="A29" s="21">
        <v>25</v>
      </c>
      <c r="B29" s="21" t="s">
        <v>41</v>
      </c>
      <c r="C29" s="21" t="s">
        <v>68</v>
      </c>
      <c r="D29" s="21" t="s">
        <v>41</v>
      </c>
      <c r="E29" s="21" t="s">
        <v>396</v>
      </c>
      <c r="F29" s="21" t="s">
        <v>397</v>
      </c>
      <c r="G29" s="21" t="s">
        <v>358</v>
      </c>
      <c r="H29" s="47" t="s">
        <v>66</v>
      </c>
      <c r="I29" s="21">
        <v>50</v>
      </c>
      <c r="J29" s="50">
        <v>25</v>
      </c>
      <c r="K29" s="21">
        <f t="shared" si="0"/>
        <v>1.25</v>
      </c>
      <c r="L29" s="21" t="s">
        <v>198</v>
      </c>
      <c r="M29" s="21" t="s">
        <v>17</v>
      </c>
      <c r="N29" s="21"/>
    </row>
    <row r="30" spans="1:14" s="22" customFormat="1" ht="33.75">
      <c r="A30" s="21">
        <v>26</v>
      </c>
      <c r="B30" s="47" t="s">
        <v>42</v>
      </c>
      <c r="C30" s="21" t="s">
        <v>68</v>
      </c>
      <c r="D30" s="47" t="s">
        <v>42</v>
      </c>
      <c r="E30" s="21" t="s">
        <v>380</v>
      </c>
      <c r="F30" s="21" t="s">
        <v>381</v>
      </c>
      <c r="G30" s="21" t="s">
        <v>358</v>
      </c>
      <c r="H30" s="47" t="s">
        <v>66</v>
      </c>
      <c r="I30" s="21">
        <v>50</v>
      </c>
      <c r="J30" s="50">
        <v>25</v>
      </c>
      <c r="K30" s="21">
        <f t="shared" si="0"/>
        <v>1.25</v>
      </c>
      <c r="L30" s="21" t="s">
        <v>198</v>
      </c>
      <c r="M30" s="21" t="s">
        <v>17</v>
      </c>
      <c r="N30" s="21"/>
    </row>
    <row r="31" spans="1:14" s="22" customFormat="1" ht="33.75">
      <c r="A31" s="21">
        <v>27</v>
      </c>
      <c r="B31" s="47" t="s">
        <v>43</v>
      </c>
      <c r="C31" s="21" t="s">
        <v>68</v>
      </c>
      <c r="D31" s="47" t="s">
        <v>43</v>
      </c>
      <c r="E31" s="21" t="s">
        <v>399</v>
      </c>
      <c r="F31" s="21" t="s">
        <v>400</v>
      </c>
      <c r="G31" s="21" t="s">
        <v>358</v>
      </c>
      <c r="H31" s="47" t="s">
        <v>64</v>
      </c>
      <c r="I31" s="21">
        <v>27</v>
      </c>
      <c r="J31" s="50">
        <v>220</v>
      </c>
      <c r="K31" s="21">
        <f t="shared" si="0"/>
        <v>5.94</v>
      </c>
      <c r="L31" s="21" t="s">
        <v>198</v>
      </c>
      <c r="M31" s="21" t="s">
        <v>17</v>
      </c>
      <c r="N31" s="21"/>
    </row>
    <row r="32" spans="1:14" s="22" customFormat="1" ht="33.75">
      <c r="A32" s="21">
        <v>28</v>
      </c>
      <c r="B32" s="21" t="s">
        <v>45</v>
      </c>
      <c r="C32" s="21" t="s">
        <v>68</v>
      </c>
      <c r="D32" s="21" t="s">
        <v>45</v>
      </c>
      <c r="E32" s="21" t="s">
        <v>663</v>
      </c>
      <c r="F32" s="21" t="s">
        <v>664</v>
      </c>
      <c r="G32" s="21" t="s">
        <v>358</v>
      </c>
      <c r="H32" s="47" t="s">
        <v>64</v>
      </c>
      <c r="I32" s="21">
        <v>27</v>
      </c>
      <c r="J32" s="50">
        <v>200</v>
      </c>
      <c r="K32" s="21">
        <f t="shared" si="0"/>
        <v>5.4</v>
      </c>
      <c r="L32" s="21" t="s">
        <v>198</v>
      </c>
      <c r="M32" s="21" t="s">
        <v>17</v>
      </c>
      <c r="N32" s="21"/>
    </row>
    <row r="33" spans="1:14" s="22" customFormat="1" ht="48.75" customHeight="1">
      <c r="A33" s="21">
        <v>29</v>
      </c>
      <c r="B33" s="47" t="s">
        <v>46</v>
      </c>
      <c r="C33" s="21" t="s">
        <v>68</v>
      </c>
      <c r="D33" s="47" t="s">
        <v>46</v>
      </c>
      <c r="E33" s="21" t="s">
        <v>384</v>
      </c>
      <c r="F33" s="21" t="s">
        <v>385</v>
      </c>
      <c r="G33" s="21" t="s">
        <v>358</v>
      </c>
      <c r="H33" s="47" t="s">
        <v>62</v>
      </c>
      <c r="I33" s="21">
        <v>60</v>
      </c>
      <c r="J33" s="50">
        <v>145</v>
      </c>
      <c r="K33" s="21">
        <f t="shared" si="0"/>
        <v>8.7</v>
      </c>
      <c r="L33" s="21" t="s">
        <v>198</v>
      </c>
      <c r="M33" s="21" t="s">
        <v>17</v>
      </c>
      <c r="N33" s="21"/>
    </row>
    <row r="34" spans="1:14" s="22" customFormat="1" ht="33.75">
      <c r="A34" s="21">
        <v>30</v>
      </c>
      <c r="B34" s="47" t="s">
        <v>47</v>
      </c>
      <c r="C34" s="21" t="s">
        <v>68</v>
      </c>
      <c r="D34" s="47" t="s">
        <v>47</v>
      </c>
      <c r="E34" s="21" t="s">
        <v>402</v>
      </c>
      <c r="F34" s="21" t="s">
        <v>401</v>
      </c>
      <c r="G34" s="21" t="s">
        <v>358</v>
      </c>
      <c r="H34" s="47" t="s">
        <v>64</v>
      </c>
      <c r="I34" s="21">
        <v>35</v>
      </c>
      <c r="J34" s="50">
        <v>175</v>
      </c>
      <c r="K34" s="21">
        <f t="shared" si="0"/>
        <v>6.125</v>
      </c>
      <c r="L34" s="21" t="s">
        <v>198</v>
      </c>
      <c r="M34" s="21" t="s">
        <v>17</v>
      </c>
      <c r="N34" s="21"/>
    </row>
    <row r="35" spans="1:14" s="22" customFormat="1" ht="33.75">
      <c r="A35" s="21">
        <v>31</v>
      </c>
      <c r="B35" s="47" t="s">
        <v>48</v>
      </c>
      <c r="C35" s="21" t="s">
        <v>68</v>
      </c>
      <c r="D35" s="47" t="s">
        <v>48</v>
      </c>
      <c r="E35" s="21" t="s">
        <v>359</v>
      </c>
      <c r="F35" s="21" t="s">
        <v>360</v>
      </c>
      <c r="G35" s="21" t="s">
        <v>358</v>
      </c>
      <c r="H35" s="47" t="s">
        <v>64</v>
      </c>
      <c r="I35" s="21">
        <v>35</v>
      </c>
      <c r="J35" s="50">
        <v>95</v>
      </c>
      <c r="K35" s="21">
        <f t="shared" si="0"/>
        <v>3.325</v>
      </c>
      <c r="L35" s="21" t="s">
        <v>198</v>
      </c>
      <c r="M35" s="21" t="s">
        <v>17</v>
      </c>
      <c r="N35" s="21"/>
    </row>
    <row r="36" spans="1:14" s="22" customFormat="1" ht="33.75">
      <c r="A36" s="21">
        <v>32</v>
      </c>
      <c r="B36" s="47" t="s">
        <v>49</v>
      </c>
      <c r="C36" s="21" t="s">
        <v>68</v>
      </c>
      <c r="D36" s="47" t="s">
        <v>49</v>
      </c>
      <c r="E36" s="21" t="s">
        <v>403</v>
      </c>
      <c r="F36" s="21" t="s">
        <v>404</v>
      </c>
      <c r="G36" s="21" t="s">
        <v>358</v>
      </c>
      <c r="H36" s="47" t="s">
        <v>64</v>
      </c>
      <c r="I36" s="21">
        <v>50</v>
      </c>
      <c r="J36" s="50">
        <v>360</v>
      </c>
      <c r="K36" s="21">
        <f t="shared" si="0"/>
        <v>18</v>
      </c>
      <c r="L36" s="21" t="s">
        <v>198</v>
      </c>
      <c r="M36" s="21" t="s">
        <v>17</v>
      </c>
      <c r="N36" s="21"/>
    </row>
    <row r="37" spans="1:14" s="22" customFormat="1" ht="33.75">
      <c r="A37" s="21">
        <v>33</v>
      </c>
      <c r="B37" s="51" t="s">
        <v>684</v>
      </c>
      <c r="C37" s="21" t="s">
        <v>68</v>
      </c>
      <c r="D37" s="51" t="s">
        <v>50</v>
      </c>
      <c r="E37" s="21" t="s">
        <v>685</v>
      </c>
      <c r="F37" s="21" t="s">
        <v>686</v>
      </c>
      <c r="G37" s="21" t="s">
        <v>358</v>
      </c>
      <c r="H37" s="47" t="s">
        <v>65</v>
      </c>
      <c r="I37" s="21">
        <v>50</v>
      </c>
      <c r="J37" s="50">
        <v>350</v>
      </c>
      <c r="K37" s="21">
        <f t="shared" si="0"/>
        <v>17.5</v>
      </c>
      <c r="L37" s="21" t="s">
        <v>198</v>
      </c>
      <c r="M37" s="21" t="s">
        <v>17</v>
      </c>
      <c r="N37" s="21"/>
    </row>
    <row r="38" spans="1:14" s="22" customFormat="1" ht="33.75">
      <c r="A38" s="21">
        <v>34</v>
      </c>
      <c r="B38" s="51" t="s">
        <v>51</v>
      </c>
      <c r="C38" s="21" t="s">
        <v>68</v>
      </c>
      <c r="D38" s="51" t="s">
        <v>51</v>
      </c>
      <c r="E38" s="21" t="s">
        <v>372</v>
      </c>
      <c r="F38" s="21" t="s">
        <v>373</v>
      </c>
      <c r="G38" s="21" t="s">
        <v>358</v>
      </c>
      <c r="H38" s="47" t="s">
        <v>64</v>
      </c>
      <c r="I38" s="21">
        <v>100</v>
      </c>
      <c r="J38" s="50">
        <v>65</v>
      </c>
      <c r="K38" s="21">
        <f t="shared" si="0"/>
        <v>6.5</v>
      </c>
      <c r="L38" s="21" t="s">
        <v>198</v>
      </c>
      <c r="M38" s="21" t="s">
        <v>17</v>
      </c>
      <c r="N38" s="21"/>
    </row>
    <row r="39" spans="1:14" s="22" customFormat="1" ht="33.75">
      <c r="A39" s="21">
        <v>35</v>
      </c>
      <c r="B39" s="47" t="s">
        <v>52</v>
      </c>
      <c r="C39" s="21" t="s">
        <v>68</v>
      </c>
      <c r="D39" s="47" t="s">
        <v>52</v>
      </c>
      <c r="E39" s="21" t="s">
        <v>407</v>
      </c>
      <c r="F39" s="21" t="s">
        <v>408</v>
      </c>
      <c r="G39" s="21" t="s">
        <v>358</v>
      </c>
      <c r="H39" s="47" t="s">
        <v>62</v>
      </c>
      <c r="I39" s="21">
        <v>250</v>
      </c>
      <c r="J39" s="50">
        <v>110</v>
      </c>
      <c r="K39" s="21">
        <f t="shared" si="0"/>
        <v>27.5</v>
      </c>
      <c r="L39" s="21" t="s">
        <v>198</v>
      </c>
      <c r="M39" s="21" t="s">
        <v>17</v>
      </c>
      <c r="N39" s="21"/>
    </row>
    <row r="40" spans="1:14" s="22" customFormat="1" ht="33.75">
      <c r="A40" s="21">
        <v>36</v>
      </c>
      <c r="B40" s="47" t="s">
        <v>53</v>
      </c>
      <c r="C40" s="21" t="s">
        <v>68</v>
      </c>
      <c r="D40" s="47" t="s">
        <v>53</v>
      </c>
      <c r="E40" s="21" t="s">
        <v>409</v>
      </c>
      <c r="F40" s="21" t="s">
        <v>410</v>
      </c>
      <c r="G40" s="21" t="s">
        <v>358</v>
      </c>
      <c r="H40" s="47" t="s">
        <v>64</v>
      </c>
      <c r="I40" s="21">
        <v>30</v>
      </c>
      <c r="J40" s="50">
        <v>35</v>
      </c>
      <c r="K40" s="21">
        <f t="shared" si="0"/>
        <v>1.05</v>
      </c>
      <c r="L40" s="21" t="s">
        <v>198</v>
      </c>
      <c r="M40" s="21" t="s">
        <v>17</v>
      </c>
      <c r="N40" s="21"/>
    </row>
    <row r="41" spans="1:14" s="22" customFormat="1" ht="33.75">
      <c r="A41" s="21">
        <v>37</v>
      </c>
      <c r="B41" s="47" t="s">
        <v>54</v>
      </c>
      <c r="C41" s="21" t="s">
        <v>68</v>
      </c>
      <c r="D41" s="47" t="s">
        <v>54</v>
      </c>
      <c r="E41" s="21" t="s">
        <v>411</v>
      </c>
      <c r="F41" s="21" t="s">
        <v>412</v>
      </c>
      <c r="G41" s="21" t="s">
        <v>358</v>
      </c>
      <c r="H41" s="47" t="s">
        <v>64</v>
      </c>
      <c r="I41" s="21">
        <v>25</v>
      </c>
      <c r="J41" s="50">
        <v>160</v>
      </c>
      <c r="K41" s="21">
        <f t="shared" si="0"/>
        <v>4</v>
      </c>
      <c r="L41" s="21" t="s">
        <v>198</v>
      </c>
      <c r="M41" s="21" t="s">
        <v>17</v>
      </c>
      <c r="N41" s="21"/>
    </row>
    <row r="42" spans="1:14" s="22" customFormat="1" ht="33.75">
      <c r="A42" s="21">
        <v>38</v>
      </c>
      <c r="B42" s="47" t="s">
        <v>688</v>
      </c>
      <c r="C42" s="21" t="s">
        <v>68</v>
      </c>
      <c r="D42" s="47" t="str">
        <f>B42</f>
        <v>Сыр</v>
      </c>
      <c r="E42" s="21" t="s">
        <v>689</v>
      </c>
      <c r="F42" s="21" t="s">
        <v>690</v>
      </c>
      <c r="G42" s="21" t="s">
        <v>358</v>
      </c>
      <c r="H42" s="47" t="s">
        <v>64</v>
      </c>
      <c r="I42" s="21">
        <v>40</v>
      </c>
      <c r="J42" s="50">
        <v>800</v>
      </c>
      <c r="K42" s="21">
        <f t="shared" si="0"/>
        <v>32</v>
      </c>
      <c r="L42" s="21" t="s">
        <v>198</v>
      </c>
      <c r="M42" s="21" t="s">
        <v>17</v>
      </c>
      <c r="N42" s="21"/>
    </row>
    <row r="43" spans="1:14" s="22" customFormat="1" ht="33.75">
      <c r="A43" s="21">
        <v>39</v>
      </c>
      <c r="B43" s="47" t="s">
        <v>55</v>
      </c>
      <c r="C43" s="21" t="s">
        <v>68</v>
      </c>
      <c r="D43" s="47" t="s">
        <v>55</v>
      </c>
      <c r="E43" s="21" t="s">
        <v>405</v>
      </c>
      <c r="F43" s="21" t="s">
        <v>406</v>
      </c>
      <c r="G43" s="21" t="s">
        <v>358</v>
      </c>
      <c r="H43" s="47" t="s">
        <v>64</v>
      </c>
      <c r="I43" s="21">
        <v>200</v>
      </c>
      <c r="J43" s="50">
        <v>120</v>
      </c>
      <c r="K43" s="21">
        <f t="shared" si="0"/>
        <v>24</v>
      </c>
      <c r="L43" s="21" t="s">
        <v>198</v>
      </c>
      <c r="M43" s="21" t="s">
        <v>17</v>
      </c>
      <c r="N43" s="21"/>
    </row>
    <row r="44" spans="1:14" s="22" customFormat="1" ht="33.75">
      <c r="A44" s="21">
        <v>40</v>
      </c>
      <c r="B44" s="47" t="s">
        <v>687</v>
      </c>
      <c r="C44" s="21" t="s">
        <v>68</v>
      </c>
      <c r="D44" s="47" t="str">
        <f>B44</f>
        <v>Спагетти</v>
      </c>
      <c r="E44" s="21" t="s">
        <v>359</v>
      </c>
      <c r="F44" s="21" t="s">
        <v>360</v>
      </c>
      <c r="G44" s="21" t="s">
        <v>358</v>
      </c>
      <c r="H44" s="47" t="s">
        <v>64</v>
      </c>
      <c r="I44" s="21">
        <v>35</v>
      </c>
      <c r="J44" s="50">
        <v>160</v>
      </c>
      <c r="K44" s="21">
        <f t="shared" si="0"/>
        <v>5.6</v>
      </c>
      <c r="L44" s="21" t="s">
        <v>198</v>
      </c>
      <c r="M44" s="21" t="s">
        <v>17</v>
      </c>
      <c r="N44" s="21"/>
    </row>
    <row r="45" spans="1:14" s="22" customFormat="1" ht="33.75">
      <c r="A45" s="21">
        <v>41</v>
      </c>
      <c r="B45" s="47" t="s">
        <v>691</v>
      </c>
      <c r="C45" s="21" t="s">
        <v>68</v>
      </c>
      <c r="D45" s="47" t="s">
        <v>691</v>
      </c>
      <c r="E45" s="21" t="s">
        <v>692</v>
      </c>
      <c r="F45" s="21" t="s">
        <v>693</v>
      </c>
      <c r="G45" s="21" t="s">
        <v>358</v>
      </c>
      <c r="H45" s="47" t="s">
        <v>64</v>
      </c>
      <c r="I45" s="21">
        <v>70</v>
      </c>
      <c r="J45" s="50">
        <v>380</v>
      </c>
      <c r="K45" s="21">
        <f t="shared" si="0"/>
        <v>26.6</v>
      </c>
      <c r="L45" s="21" t="s">
        <v>198</v>
      </c>
      <c r="M45" s="21" t="s">
        <v>17</v>
      </c>
      <c r="N45" s="21"/>
    </row>
    <row r="46" spans="1:14" s="22" customFormat="1" ht="33.75">
      <c r="A46" s="21">
        <v>42</v>
      </c>
      <c r="B46" s="21" t="s">
        <v>971</v>
      </c>
      <c r="C46" s="21" t="s">
        <v>68</v>
      </c>
      <c r="D46" s="21" t="s">
        <v>971</v>
      </c>
      <c r="E46" s="21" t="s">
        <v>413</v>
      </c>
      <c r="F46" s="21" t="s">
        <v>414</v>
      </c>
      <c r="G46" s="21" t="s">
        <v>358</v>
      </c>
      <c r="H46" s="47" t="s">
        <v>64</v>
      </c>
      <c r="I46" s="21">
        <v>16.2</v>
      </c>
      <c r="J46" s="50">
        <v>800</v>
      </c>
      <c r="K46" s="21">
        <f t="shared" si="0"/>
        <v>12.96</v>
      </c>
      <c r="L46" s="21" t="s">
        <v>198</v>
      </c>
      <c r="M46" s="21" t="s">
        <v>17</v>
      </c>
      <c r="N46" s="21"/>
    </row>
    <row r="47" spans="1:14" s="22" customFormat="1" ht="33.75">
      <c r="A47" s="21">
        <v>43</v>
      </c>
      <c r="B47" s="47" t="s">
        <v>57</v>
      </c>
      <c r="C47" s="21" t="s">
        <v>68</v>
      </c>
      <c r="D47" s="47" t="s">
        <v>57</v>
      </c>
      <c r="E47" s="21" t="s">
        <v>367</v>
      </c>
      <c r="F47" s="21" t="s">
        <v>57</v>
      </c>
      <c r="G47" s="21" t="s">
        <v>358</v>
      </c>
      <c r="H47" s="47" t="s">
        <v>64</v>
      </c>
      <c r="I47" s="21">
        <v>20</v>
      </c>
      <c r="J47" s="50">
        <v>230</v>
      </c>
      <c r="K47" s="21">
        <f t="shared" si="0"/>
        <v>4.6</v>
      </c>
      <c r="L47" s="21" t="s">
        <v>198</v>
      </c>
      <c r="M47" s="21" t="s">
        <v>17</v>
      </c>
      <c r="N47" s="21"/>
    </row>
    <row r="48" spans="1:14" s="22" customFormat="1" ht="33.75">
      <c r="A48" s="21">
        <v>44</v>
      </c>
      <c r="B48" s="47" t="s">
        <v>58</v>
      </c>
      <c r="C48" s="21" t="s">
        <v>68</v>
      </c>
      <c r="D48" s="47" t="s">
        <v>58</v>
      </c>
      <c r="E48" s="21" t="s">
        <v>425</v>
      </c>
      <c r="F48" s="21" t="s">
        <v>426</v>
      </c>
      <c r="G48" s="21" t="s">
        <v>358</v>
      </c>
      <c r="H48" s="47" t="s">
        <v>67</v>
      </c>
      <c r="I48" s="21">
        <v>1000</v>
      </c>
      <c r="J48" s="50">
        <v>40</v>
      </c>
      <c r="K48" s="21">
        <f t="shared" si="0"/>
        <v>40</v>
      </c>
      <c r="L48" s="21" t="s">
        <v>198</v>
      </c>
      <c r="M48" s="21" t="s">
        <v>17</v>
      </c>
      <c r="N48" s="21"/>
    </row>
    <row r="49" spans="1:14" s="22" customFormat="1" ht="33.75">
      <c r="A49" s="21">
        <v>45</v>
      </c>
      <c r="B49" s="47" t="s">
        <v>694</v>
      </c>
      <c r="C49" s="21" t="s">
        <v>68</v>
      </c>
      <c r="D49" s="47" t="str">
        <f>B49</f>
        <v>Хлеб ржаной 500 гр</v>
      </c>
      <c r="E49" s="21" t="s">
        <v>695</v>
      </c>
      <c r="F49" s="21" t="s">
        <v>696</v>
      </c>
      <c r="G49" s="21" t="s">
        <v>358</v>
      </c>
      <c r="H49" s="47" t="s">
        <v>67</v>
      </c>
      <c r="I49" s="21">
        <v>1000</v>
      </c>
      <c r="J49" s="50">
        <v>48</v>
      </c>
      <c r="K49" s="21">
        <f t="shared" si="0"/>
        <v>48</v>
      </c>
      <c r="L49" s="21" t="s">
        <v>198</v>
      </c>
      <c r="M49" s="21" t="s">
        <v>17</v>
      </c>
      <c r="N49" s="21"/>
    </row>
    <row r="50" spans="1:14" s="22" customFormat="1" ht="46.5" customHeight="1">
      <c r="A50" s="21">
        <v>46</v>
      </c>
      <c r="B50" s="47" t="s">
        <v>59</v>
      </c>
      <c r="C50" s="21" t="s">
        <v>68</v>
      </c>
      <c r="D50" s="47" t="s">
        <v>59</v>
      </c>
      <c r="E50" s="21" t="s">
        <v>415</v>
      </c>
      <c r="F50" s="21" t="s">
        <v>416</v>
      </c>
      <c r="G50" s="21" t="s">
        <v>358</v>
      </c>
      <c r="H50" s="47" t="s">
        <v>64</v>
      </c>
      <c r="I50" s="21">
        <v>5</v>
      </c>
      <c r="J50" s="50">
        <v>840</v>
      </c>
      <c r="K50" s="21">
        <f t="shared" si="0"/>
        <v>4.2</v>
      </c>
      <c r="L50" s="21" t="s">
        <v>198</v>
      </c>
      <c r="M50" s="21" t="s">
        <v>17</v>
      </c>
      <c r="N50" s="21"/>
    </row>
    <row r="51" spans="1:14" s="22" customFormat="1" ht="33.75">
      <c r="A51" s="21">
        <v>47</v>
      </c>
      <c r="B51" s="47" t="s">
        <v>60</v>
      </c>
      <c r="C51" s="21" t="s">
        <v>68</v>
      </c>
      <c r="D51" s="47" t="s">
        <v>60</v>
      </c>
      <c r="E51" s="21" t="s">
        <v>369</v>
      </c>
      <c r="F51" s="21" t="s">
        <v>370</v>
      </c>
      <c r="G51" s="21" t="s">
        <v>358</v>
      </c>
      <c r="H51" s="47" t="s">
        <v>64</v>
      </c>
      <c r="I51" s="21">
        <v>150</v>
      </c>
      <c r="J51" s="50">
        <v>165</v>
      </c>
      <c r="K51" s="21">
        <f t="shared" si="0"/>
        <v>24.75</v>
      </c>
      <c r="L51" s="21" t="s">
        <v>198</v>
      </c>
      <c r="M51" s="21" t="s">
        <v>17</v>
      </c>
      <c r="N51" s="21"/>
    </row>
    <row r="52" spans="1:14" s="22" customFormat="1" ht="33.75">
      <c r="A52" s="21">
        <v>48</v>
      </c>
      <c r="B52" s="47" t="s">
        <v>61</v>
      </c>
      <c r="C52" s="21" t="s">
        <v>68</v>
      </c>
      <c r="D52" s="47" t="s">
        <v>61</v>
      </c>
      <c r="E52" s="21" t="s">
        <v>417</v>
      </c>
      <c r="F52" s="21" t="s">
        <v>418</v>
      </c>
      <c r="G52" s="21" t="s">
        <v>358</v>
      </c>
      <c r="H52" s="47" t="s">
        <v>63</v>
      </c>
      <c r="I52" s="21">
        <v>500</v>
      </c>
      <c r="J52" s="50">
        <v>19</v>
      </c>
      <c r="K52" s="21">
        <f t="shared" si="0"/>
        <v>9.5</v>
      </c>
      <c r="L52" s="21" t="s">
        <v>198</v>
      </c>
      <c r="M52" s="21" t="s">
        <v>17</v>
      </c>
      <c r="N52" s="21"/>
    </row>
    <row r="53" spans="1:14" s="22" customFormat="1" ht="33.75">
      <c r="A53" s="21">
        <v>49</v>
      </c>
      <c r="B53" s="47" t="s">
        <v>970</v>
      </c>
      <c r="C53" s="21" t="s">
        <v>68</v>
      </c>
      <c r="D53" s="47" t="str">
        <f>B53</f>
        <v>Сметана</v>
      </c>
      <c r="E53" s="21" t="s">
        <v>374</v>
      </c>
      <c r="F53" s="21" t="s">
        <v>375</v>
      </c>
      <c r="G53" s="21" t="s">
        <v>358</v>
      </c>
      <c r="H53" s="47" t="s">
        <v>64</v>
      </c>
      <c r="I53" s="21">
        <v>150</v>
      </c>
      <c r="J53" s="50">
        <v>345</v>
      </c>
      <c r="K53" s="21">
        <f t="shared" si="0"/>
        <v>51.75</v>
      </c>
      <c r="L53" s="21" t="s">
        <v>198</v>
      </c>
      <c r="M53" s="21" t="s">
        <v>17</v>
      </c>
      <c r="N53" s="21"/>
    </row>
    <row r="54" spans="1:14" s="22" customFormat="1" ht="33.75">
      <c r="A54" s="21">
        <v>50</v>
      </c>
      <c r="B54" s="51" t="s">
        <v>648</v>
      </c>
      <c r="C54" s="21" t="s">
        <v>68</v>
      </c>
      <c r="D54" s="47" t="str">
        <f>B54</f>
        <v>Помидоры </v>
      </c>
      <c r="E54" s="21" t="s">
        <v>650</v>
      </c>
      <c r="F54" s="21" t="s">
        <v>651</v>
      </c>
      <c r="G54" s="21" t="s">
        <v>358</v>
      </c>
      <c r="H54" s="47" t="s">
        <v>64</v>
      </c>
      <c r="I54" s="21">
        <v>100</v>
      </c>
      <c r="J54" s="50">
        <v>320</v>
      </c>
      <c r="K54" s="21">
        <f t="shared" si="0"/>
        <v>32</v>
      </c>
      <c r="L54" s="21" t="s">
        <v>198</v>
      </c>
      <c r="M54" s="21" t="s">
        <v>17</v>
      </c>
      <c r="N54" s="21"/>
    </row>
    <row r="55" spans="1:14" s="55" customFormat="1" ht="33.75">
      <c r="A55" s="21">
        <v>51</v>
      </c>
      <c r="B55" s="53" t="s">
        <v>649</v>
      </c>
      <c r="C55" s="45" t="s">
        <v>68</v>
      </c>
      <c r="D55" s="53" t="str">
        <f>B55</f>
        <v>огурцы</v>
      </c>
      <c r="E55" s="45" t="s">
        <v>652</v>
      </c>
      <c r="F55" s="45" t="s">
        <v>653</v>
      </c>
      <c r="G55" s="45" t="s">
        <v>358</v>
      </c>
      <c r="H55" s="53" t="s">
        <v>64</v>
      </c>
      <c r="I55" s="45">
        <v>100</v>
      </c>
      <c r="J55" s="54">
        <v>460</v>
      </c>
      <c r="K55" s="45">
        <f t="shared" si="0"/>
        <v>46</v>
      </c>
      <c r="L55" s="45" t="s">
        <v>198</v>
      </c>
      <c r="M55" s="45" t="s">
        <v>17</v>
      </c>
      <c r="N55" s="45"/>
    </row>
    <row r="56" spans="1:14" s="22" customFormat="1" ht="33.75" customHeight="1">
      <c r="A56" s="21">
        <v>52</v>
      </c>
      <c r="B56" s="21" t="s">
        <v>72</v>
      </c>
      <c r="C56" s="21" t="s">
        <v>68</v>
      </c>
      <c r="D56" s="21" t="str">
        <f>B56</f>
        <v>Алахол</v>
      </c>
      <c r="E56" s="21" t="s">
        <v>427</v>
      </c>
      <c r="F56" s="21" t="s">
        <v>428</v>
      </c>
      <c r="G56" s="21" t="s">
        <v>358</v>
      </c>
      <c r="H56" s="21" t="s">
        <v>134</v>
      </c>
      <c r="I56" s="21">
        <v>3</v>
      </c>
      <c r="J56" s="50">
        <v>50</v>
      </c>
      <c r="K56" s="21">
        <f>(I56*J56)/1000</f>
        <v>0.15</v>
      </c>
      <c r="L56" s="21" t="s">
        <v>16</v>
      </c>
      <c r="M56" s="21" t="s">
        <v>17</v>
      </c>
      <c r="N56" s="21"/>
    </row>
    <row r="57" spans="1:14" s="22" customFormat="1" ht="33.75" customHeight="1">
      <c r="A57" s="21">
        <v>53</v>
      </c>
      <c r="B57" s="21" t="s">
        <v>77</v>
      </c>
      <c r="C57" s="21" t="s">
        <v>68</v>
      </c>
      <c r="D57" s="21" t="str">
        <f aca="true" t="shared" si="1" ref="D57:D113">B57</f>
        <v>Анальгин</v>
      </c>
      <c r="E57" s="21" t="s">
        <v>427</v>
      </c>
      <c r="F57" s="21" t="s">
        <v>428</v>
      </c>
      <c r="G57" s="21" t="s">
        <v>358</v>
      </c>
      <c r="H57" s="21" t="s">
        <v>134</v>
      </c>
      <c r="I57" s="21">
        <v>5</v>
      </c>
      <c r="J57" s="50">
        <v>14</v>
      </c>
      <c r="K57" s="21">
        <f aca="true" t="shared" si="2" ref="K57:K112">(I57*J57)/1000</f>
        <v>0.07</v>
      </c>
      <c r="L57" s="21" t="s">
        <v>16</v>
      </c>
      <c r="M57" s="21" t="s">
        <v>17</v>
      </c>
      <c r="N57" s="21"/>
    </row>
    <row r="58" spans="1:14" s="22" customFormat="1" ht="33.75" customHeight="1">
      <c r="A58" s="21">
        <v>54</v>
      </c>
      <c r="B58" s="21" t="s">
        <v>79</v>
      </c>
      <c r="C58" s="21" t="s">
        <v>68</v>
      </c>
      <c r="D58" s="21" t="str">
        <f t="shared" si="1"/>
        <v>Антигриппин</v>
      </c>
      <c r="E58" s="21" t="s">
        <v>427</v>
      </c>
      <c r="F58" s="21" t="s">
        <v>428</v>
      </c>
      <c r="G58" s="21" t="s">
        <v>358</v>
      </c>
      <c r="H58" s="21" t="s">
        <v>134</v>
      </c>
      <c r="I58" s="21">
        <v>10</v>
      </c>
      <c r="J58" s="50">
        <v>20</v>
      </c>
      <c r="K58" s="21">
        <f t="shared" si="2"/>
        <v>0.2</v>
      </c>
      <c r="L58" s="21" t="s">
        <v>16</v>
      </c>
      <c r="M58" s="21" t="s">
        <v>17</v>
      </c>
      <c r="N58" s="21"/>
    </row>
    <row r="59" spans="1:14" s="22" customFormat="1" ht="33.75" customHeight="1">
      <c r="A59" s="21">
        <v>55</v>
      </c>
      <c r="B59" s="21" t="s">
        <v>80</v>
      </c>
      <c r="C59" s="21" t="s">
        <v>68</v>
      </c>
      <c r="D59" s="21" t="str">
        <f t="shared" si="1"/>
        <v>Аскорбинка</v>
      </c>
      <c r="E59" s="21" t="s">
        <v>435</v>
      </c>
      <c r="F59" s="21" t="s">
        <v>438</v>
      </c>
      <c r="G59" s="21" t="s">
        <v>358</v>
      </c>
      <c r="H59" s="21" t="s">
        <v>134</v>
      </c>
      <c r="I59" s="21">
        <v>5</v>
      </c>
      <c r="J59" s="50">
        <v>10</v>
      </c>
      <c r="K59" s="21">
        <f t="shared" si="2"/>
        <v>0.05</v>
      </c>
      <c r="L59" s="21" t="s">
        <v>16</v>
      </c>
      <c r="M59" s="21" t="s">
        <v>17</v>
      </c>
      <c r="N59" s="21"/>
    </row>
    <row r="60" spans="1:14" s="22" customFormat="1" ht="33.75" customHeight="1">
      <c r="A60" s="21">
        <v>56</v>
      </c>
      <c r="B60" s="21" t="s">
        <v>702</v>
      </c>
      <c r="C60" s="21" t="s">
        <v>68</v>
      </c>
      <c r="D60" s="21" t="str">
        <f t="shared" si="1"/>
        <v>Ампинциллин в ампулах № 10</v>
      </c>
      <c r="E60" s="21" t="s">
        <v>427</v>
      </c>
      <c r="F60" s="21" t="s">
        <v>428</v>
      </c>
      <c r="G60" s="21" t="s">
        <v>358</v>
      </c>
      <c r="H60" s="21" t="s">
        <v>134</v>
      </c>
      <c r="I60" s="21">
        <v>1</v>
      </c>
      <c r="J60" s="50">
        <v>260</v>
      </c>
      <c r="K60" s="21">
        <f t="shared" si="2"/>
        <v>0.26</v>
      </c>
      <c r="L60" s="21" t="s">
        <v>16</v>
      </c>
      <c r="M60" s="21" t="s">
        <v>17</v>
      </c>
      <c r="N60" s="21"/>
    </row>
    <row r="61" spans="1:14" s="22" customFormat="1" ht="33.75">
      <c r="A61" s="21">
        <v>57</v>
      </c>
      <c r="B61" s="21" t="s">
        <v>84</v>
      </c>
      <c r="C61" s="21" t="s">
        <v>68</v>
      </c>
      <c r="D61" s="21" t="str">
        <f t="shared" si="1"/>
        <v>Аспирин упса</v>
      </c>
      <c r="E61" s="21" t="s">
        <v>441</v>
      </c>
      <c r="F61" s="21" t="s">
        <v>432</v>
      </c>
      <c r="G61" s="21" t="s">
        <v>358</v>
      </c>
      <c r="H61" s="21" t="s">
        <v>134</v>
      </c>
      <c r="I61" s="21">
        <v>4</v>
      </c>
      <c r="J61" s="50">
        <v>28</v>
      </c>
      <c r="K61" s="21">
        <f t="shared" si="2"/>
        <v>0.112</v>
      </c>
      <c r="L61" s="21" t="s">
        <v>16</v>
      </c>
      <c r="M61" s="21" t="s">
        <v>17</v>
      </c>
      <c r="N61" s="21"/>
    </row>
    <row r="62" spans="1:14" s="22" customFormat="1" ht="33.75">
      <c r="A62" s="21">
        <v>58</v>
      </c>
      <c r="B62" s="21" t="s">
        <v>86</v>
      </c>
      <c r="C62" s="21" t="s">
        <v>68</v>
      </c>
      <c r="D62" s="21" t="str">
        <f t="shared" si="1"/>
        <v>Бисептол</v>
      </c>
      <c r="E62" s="21" t="s">
        <v>427</v>
      </c>
      <c r="F62" s="21" t="s">
        <v>428</v>
      </c>
      <c r="G62" s="21" t="s">
        <v>358</v>
      </c>
      <c r="H62" s="21" t="s">
        <v>134</v>
      </c>
      <c r="I62" s="21">
        <v>4</v>
      </c>
      <c r="J62" s="50">
        <v>220</v>
      </c>
      <c r="K62" s="21">
        <f t="shared" si="2"/>
        <v>0.88</v>
      </c>
      <c r="L62" s="21" t="s">
        <v>16</v>
      </c>
      <c r="M62" s="21" t="s">
        <v>17</v>
      </c>
      <c r="N62" s="21"/>
    </row>
    <row r="63" spans="1:14" s="22" customFormat="1" ht="33.75">
      <c r="A63" s="21">
        <v>59</v>
      </c>
      <c r="B63" s="21" t="s">
        <v>87</v>
      </c>
      <c r="C63" s="21" t="s">
        <v>68</v>
      </c>
      <c r="D63" s="21" t="str">
        <f t="shared" si="1"/>
        <v>Бромгексин</v>
      </c>
      <c r="E63" s="21" t="s">
        <v>427</v>
      </c>
      <c r="F63" s="21" t="s">
        <v>428</v>
      </c>
      <c r="G63" s="21" t="s">
        <v>358</v>
      </c>
      <c r="H63" s="21" t="s">
        <v>135</v>
      </c>
      <c r="I63" s="21">
        <v>10</v>
      </c>
      <c r="J63" s="50">
        <v>25</v>
      </c>
      <c r="K63" s="21">
        <f t="shared" si="2"/>
        <v>0.25</v>
      </c>
      <c r="L63" s="21" t="s">
        <v>16</v>
      </c>
      <c r="M63" s="21" t="s">
        <v>17</v>
      </c>
      <c r="N63" s="21"/>
    </row>
    <row r="64" spans="1:14" s="22" customFormat="1" ht="33.75">
      <c r="A64" s="21">
        <v>60</v>
      </c>
      <c r="B64" s="21" t="s">
        <v>89</v>
      </c>
      <c r="C64" s="21" t="s">
        <v>68</v>
      </c>
      <c r="D64" s="21" t="str">
        <f t="shared" si="1"/>
        <v>Бронхолетин</v>
      </c>
      <c r="E64" s="21" t="s">
        <v>427</v>
      </c>
      <c r="F64" s="21" t="s">
        <v>428</v>
      </c>
      <c r="G64" s="21" t="s">
        <v>358</v>
      </c>
      <c r="H64" s="21" t="s">
        <v>135</v>
      </c>
      <c r="I64" s="21">
        <v>4</v>
      </c>
      <c r="J64" s="50">
        <v>140</v>
      </c>
      <c r="K64" s="21">
        <f t="shared" si="2"/>
        <v>0.56</v>
      </c>
      <c r="L64" s="21" t="s">
        <v>16</v>
      </c>
      <c r="M64" s="21" t="s">
        <v>17</v>
      </c>
      <c r="N64" s="21"/>
    </row>
    <row r="65" spans="1:14" s="22" customFormat="1" ht="33.75">
      <c r="A65" s="21">
        <v>61</v>
      </c>
      <c r="B65" s="21" t="s">
        <v>91</v>
      </c>
      <c r="C65" s="21" t="s">
        <v>68</v>
      </c>
      <c r="D65" s="21" t="str">
        <f t="shared" si="1"/>
        <v>Валидол</v>
      </c>
      <c r="E65" s="21" t="s">
        <v>427</v>
      </c>
      <c r="F65" s="21" t="s">
        <v>428</v>
      </c>
      <c r="G65" s="21" t="s">
        <v>358</v>
      </c>
      <c r="H65" s="21" t="s">
        <v>134</v>
      </c>
      <c r="I65" s="21">
        <v>2</v>
      </c>
      <c r="J65" s="50">
        <v>28</v>
      </c>
      <c r="K65" s="21">
        <f t="shared" si="2"/>
        <v>0.056</v>
      </c>
      <c r="L65" s="21" t="s">
        <v>16</v>
      </c>
      <c r="M65" s="21" t="s">
        <v>17</v>
      </c>
      <c r="N65" s="21"/>
    </row>
    <row r="66" spans="1:14" s="22" customFormat="1" ht="68.25" customHeight="1">
      <c r="A66" s="21">
        <v>62</v>
      </c>
      <c r="B66" s="21" t="s">
        <v>92</v>
      </c>
      <c r="C66" s="21" t="s">
        <v>68</v>
      </c>
      <c r="D66" s="21" t="str">
        <f t="shared" si="1"/>
        <v>Вата</v>
      </c>
      <c r="E66" s="21" t="s">
        <v>429</v>
      </c>
      <c r="F66" s="21" t="s">
        <v>430</v>
      </c>
      <c r="G66" s="21" t="s">
        <v>358</v>
      </c>
      <c r="H66" s="21" t="s">
        <v>134</v>
      </c>
      <c r="I66" s="21">
        <v>2</v>
      </c>
      <c r="J66" s="50">
        <v>85</v>
      </c>
      <c r="K66" s="21">
        <f t="shared" si="2"/>
        <v>0.17</v>
      </c>
      <c r="L66" s="21" t="s">
        <v>16</v>
      </c>
      <c r="M66" s="21" t="s">
        <v>17</v>
      </c>
      <c r="N66" s="21"/>
    </row>
    <row r="67" spans="1:14" s="22" customFormat="1" ht="33.75">
      <c r="A67" s="21">
        <v>63</v>
      </c>
      <c r="B67" s="21" t="s">
        <v>700</v>
      </c>
      <c r="C67" s="21" t="s">
        <v>68</v>
      </c>
      <c r="D67" s="21" t="str">
        <f t="shared" si="1"/>
        <v>Глицин</v>
      </c>
      <c r="E67" s="21" t="s">
        <v>427</v>
      </c>
      <c r="F67" s="21" t="s">
        <v>428</v>
      </c>
      <c r="G67" s="21" t="s">
        <v>358</v>
      </c>
      <c r="H67" s="21" t="s">
        <v>134</v>
      </c>
      <c r="I67" s="21">
        <v>5</v>
      </c>
      <c r="J67" s="50">
        <v>200</v>
      </c>
      <c r="K67" s="21">
        <f t="shared" si="2"/>
        <v>1</v>
      </c>
      <c r="L67" s="21" t="s">
        <v>16</v>
      </c>
      <c r="M67" s="21" t="s">
        <v>17</v>
      </c>
      <c r="N67" s="21"/>
    </row>
    <row r="68" spans="1:14" s="22" customFormat="1" ht="33.75">
      <c r="A68" s="21">
        <v>64</v>
      </c>
      <c r="B68" s="21" t="s">
        <v>701</v>
      </c>
      <c r="C68" s="21" t="s">
        <v>68</v>
      </c>
      <c r="D68" s="21" t="str">
        <f t="shared" si="1"/>
        <v>Глюкоза</v>
      </c>
      <c r="E68" s="21" t="s">
        <v>427</v>
      </c>
      <c r="F68" s="21" t="s">
        <v>428</v>
      </c>
      <c r="G68" s="21" t="s">
        <v>358</v>
      </c>
      <c r="H68" s="21" t="s">
        <v>134</v>
      </c>
      <c r="I68" s="21">
        <v>5</v>
      </c>
      <c r="J68" s="50">
        <v>10</v>
      </c>
      <c r="K68" s="21">
        <f t="shared" si="2"/>
        <v>0.05</v>
      </c>
      <c r="L68" s="21" t="s">
        <v>16</v>
      </c>
      <c r="M68" s="21" t="s">
        <v>17</v>
      </c>
      <c r="N68" s="21"/>
    </row>
    <row r="69" spans="1:14" s="22" customFormat="1" ht="33.75">
      <c r="A69" s="21">
        <v>65</v>
      </c>
      <c r="B69" s="21" t="s">
        <v>95</v>
      </c>
      <c r="C69" s="21" t="s">
        <v>68</v>
      </c>
      <c r="D69" s="21" t="str">
        <f t="shared" si="1"/>
        <v>Гентамицин</v>
      </c>
      <c r="E69" s="21" t="s">
        <v>427</v>
      </c>
      <c r="F69" s="21" t="s">
        <v>428</v>
      </c>
      <c r="G69" s="21" t="s">
        <v>358</v>
      </c>
      <c r="H69" s="21" t="s">
        <v>134</v>
      </c>
      <c r="I69" s="21">
        <v>2</v>
      </c>
      <c r="J69" s="50">
        <v>180</v>
      </c>
      <c r="K69" s="21">
        <f t="shared" si="2"/>
        <v>0.36</v>
      </c>
      <c r="L69" s="21" t="s">
        <v>16</v>
      </c>
      <c r="M69" s="21" t="s">
        <v>17</v>
      </c>
      <c r="N69" s="21"/>
    </row>
    <row r="70" spans="1:14" s="22" customFormat="1" ht="33.75">
      <c r="A70" s="21">
        <v>66</v>
      </c>
      <c r="B70" s="21" t="s">
        <v>96</v>
      </c>
      <c r="C70" s="21" t="s">
        <v>68</v>
      </c>
      <c r="D70" s="21" t="str">
        <f t="shared" si="1"/>
        <v>Горчичники</v>
      </c>
      <c r="E70" s="21" t="s">
        <v>427</v>
      </c>
      <c r="F70" s="21" t="s">
        <v>428</v>
      </c>
      <c r="G70" s="21" t="s">
        <v>358</v>
      </c>
      <c r="H70" s="21" t="s">
        <v>134</v>
      </c>
      <c r="I70" s="21">
        <v>5</v>
      </c>
      <c r="J70" s="50">
        <v>50</v>
      </c>
      <c r="K70" s="21">
        <f t="shared" si="2"/>
        <v>0.25</v>
      </c>
      <c r="L70" s="21" t="s">
        <v>16</v>
      </c>
      <c r="M70" s="21" t="s">
        <v>17</v>
      </c>
      <c r="N70" s="21"/>
    </row>
    <row r="71" spans="1:14" s="22" customFormat="1" ht="33.75">
      <c r="A71" s="21">
        <v>67</v>
      </c>
      <c r="B71" s="21" t="s">
        <v>703</v>
      </c>
      <c r="C71" s="21" t="s">
        <v>68</v>
      </c>
      <c r="D71" s="21" t="str">
        <f t="shared" si="1"/>
        <v>Диазолин</v>
      </c>
      <c r="E71" s="21" t="s">
        <v>427</v>
      </c>
      <c r="F71" s="21" t="s">
        <v>428</v>
      </c>
      <c r="G71" s="21" t="s">
        <v>358</v>
      </c>
      <c r="H71" s="21" t="s">
        <v>134</v>
      </c>
      <c r="I71" s="21">
        <v>3</v>
      </c>
      <c r="J71" s="50">
        <v>60</v>
      </c>
      <c r="K71" s="21">
        <f t="shared" si="2"/>
        <v>0.18</v>
      </c>
      <c r="L71" s="21" t="s">
        <v>16</v>
      </c>
      <c r="M71" s="21" t="s">
        <v>17</v>
      </c>
      <c r="N71" s="21"/>
    </row>
    <row r="72" spans="1:14" s="22" customFormat="1" ht="33.75">
      <c r="A72" s="21">
        <v>68</v>
      </c>
      <c r="B72" s="21" t="s">
        <v>704</v>
      </c>
      <c r="C72" s="21" t="s">
        <v>68</v>
      </c>
      <c r="D72" s="21" t="str">
        <f t="shared" si="1"/>
        <v>Ингалепт</v>
      </c>
      <c r="E72" s="21" t="s">
        <v>427</v>
      </c>
      <c r="F72" s="21" t="s">
        <v>428</v>
      </c>
      <c r="G72" s="21" t="s">
        <v>358</v>
      </c>
      <c r="H72" s="21" t="s">
        <v>134</v>
      </c>
      <c r="I72" s="21">
        <v>4</v>
      </c>
      <c r="J72" s="50">
        <v>150</v>
      </c>
      <c r="K72" s="21">
        <f t="shared" si="2"/>
        <v>0.6</v>
      </c>
      <c r="L72" s="21" t="s">
        <v>16</v>
      </c>
      <c r="M72" s="21" t="s">
        <v>17</v>
      </c>
      <c r="N72" s="21"/>
    </row>
    <row r="73" spans="1:14" s="22" customFormat="1" ht="33.75">
      <c r="A73" s="21">
        <v>69</v>
      </c>
      <c r="B73" s="21" t="s">
        <v>99</v>
      </c>
      <c r="C73" s="21" t="s">
        <v>68</v>
      </c>
      <c r="D73" s="21" t="str">
        <f t="shared" si="1"/>
        <v>Йод</v>
      </c>
      <c r="E73" s="21" t="s">
        <v>444</v>
      </c>
      <c r="F73" s="21" t="s">
        <v>445</v>
      </c>
      <c r="G73" s="21" t="s">
        <v>358</v>
      </c>
      <c r="H73" s="21" t="s">
        <v>135</v>
      </c>
      <c r="I73" s="21">
        <v>2</v>
      </c>
      <c r="J73" s="50">
        <v>40</v>
      </c>
      <c r="K73" s="21">
        <f t="shared" si="2"/>
        <v>0.08</v>
      </c>
      <c r="L73" s="21" t="s">
        <v>16</v>
      </c>
      <c r="M73" s="21" t="s">
        <v>17</v>
      </c>
      <c r="N73" s="21"/>
    </row>
    <row r="74" spans="1:14" s="22" customFormat="1" ht="33.75">
      <c r="A74" s="21">
        <v>70</v>
      </c>
      <c r="B74" s="21" t="s">
        <v>100</v>
      </c>
      <c r="C74" s="21" t="s">
        <v>68</v>
      </c>
      <c r="D74" s="21" t="str">
        <f t="shared" si="1"/>
        <v>Крем детский</v>
      </c>
      <c r="E74" s="21" t="s">
        <v>427</v>
      </c>
      <c r="F74" s="21" t="s">
        <v>428</v>
      </c>
      <c r="G74" s="21" t="s">
        <v>358</v>
      </c>
      <c r="H74" s="21" t="s">
        <v>135</v>
      </c>
      <c r="I74" s="21">
        <v>4</v>
      </c>
      <c r="J74" s="50">
        <v>50</v>
      </c>
      <c r="K74" s="21">
        <f t="shared" si="2"/>
        <v>0.2</v>
      </c>
      <c r="L74" s="21" t="s">
        <v>16</v>
      </c>
      <c r="M74" s="21" t="s">
        <v>17</v>
      </c>
      <c r="N74" s="21"/>
    </row>
    <row r="75" spans="1:14" s="22" customFormat="1" ht="33.75">
      <c r="A75" s="21">
        <v>71</v>
      </c>
      <c r="B75" s="21" t="s">
        <v>101</v>
      </c>
      <c r="C75" s="21" t="s">
        <v>68</v>
      </c>
      <c r="D75" s="21" t="str">
        <f t="shared" si="1"/>
        <v>Левомитицин</v>
      </c>
      <c r="E75" s="21" t="s">
        <v>439</v>
      </c>
      <c r="F75" s="21" t="s">
        <v>440</v>
      </c>
      <c r="G75" s="21" t="s">
        <v>358</v>
      </c>
      <c r="H75" s="21" t="s">
        <v>134</v>
      </c>
      <c r="I75" s="21">
        <v>4</v>
      </c>
      <c r="J75" s="50">
        <v>50</v>
      </c>
      <c r="K75" s="21">
        <f t="shared" si="2"/>
        <v>0.2</v>
      </c>
      <c r="L75" s="21" t="s">
        <v>16</v>
      </c>
      <c r="M75" s="21" t="s">
        <v>17</v>
      </c>
      <c r="N75" s="21"/>
    </row>
    <row r="76" spans="1:14" s="22" customFormat="1" ht="96" customHeight="1">
      <c r="A76" s="21">
        <v>72</v>
      </c>
      <c r="B76" s="21" t="s">
        <v>102</v>
      </c>
      <c r="C76" s="21" t="s">
        <v>68</v>
      </c>
      <c r="D76" s="21" t="str">
        <f t="shared" si="1"/>
        <v>Лейкопластырь</v>
      </c>
      <c r="E76" s="21" t="s">
        <v>442</v>
      </c>
      <c r="F76" s="21" t="s">
        <v>443</v>
      </c>
      <c r="G76" s="21" t="s">
        <v>358</v>
      </c>
      <c r="H76" s="21" t="s">
        <v>134</v>
      </c>
      <c r="I76" s="21">
        <v>2</v>
      </c>
      <c r="J76" s="50">
        <v>70</v>
      </c>
      <c r="K76" s="21">
        <f t="shared" si="2"/>
        <v>0.14</v>
      </c>
      <c r="L76" s="21" t="s">
        <v>16</v>
      </c>
      <c r="M76" s="21" t="s">
        <v>17</v>
      </c>
      <c r="N76" s="21"/>
    </row>
    <row r="77" spans="1:14" s="22" customFormat="1" ht="33.75">
      <c r="A77" s="21">
        <v>73</v>
      </c>
      <c r="B77" s="21" t="s">
        <v>103</v>
      </c>
      <c r="C77" s="21" t="s">
        <v>68</v>
      </c>
      <c r="D77" s="21" t="str">
        <f t="shared" si="1"/>
        <v>Мазь бензилбензоат</v>
      </c>
      <c r="E77" s="21" t="s">
        <v>427</v>
      </c>
      <c r="F77" s="21" t="s">
        <v>428</v>
      </c>
      <c r="G77" s="21" t="s">
        <v>358</v>
      </c>
      <c r="H77" s="21" t="s">
        <v>135</v>
      </c>
      <c r="I77" s="21">
        <v>1</v>
      </c>
      <c r="J77" s="50">
        <v>100</v>
      </c>
      <c r="K77" s="21">
        <f t="shared" si="2"/>
        <v>0.1</v>
      </c>
      <c r="L77" s="21" t="s">
        <v>16</v>
      </c>
      <c r="M77" s="21" t="s">
        <v>17</v>
      </c>
      <c r="N77" s="21"/>
    </row>
    <row r="78" spans="1:14" s="22" customFormat="1" ht="33.75">
      <c r="A78" s="21">
        <v>74</v>
      </c>
      <c r="B78" s="21" t="s">
        <v>705</v>
      </c>
      <c r="C78" s="21" t="s">
        <v>68</v>
      </c>
      <c r="D78" s="21" t="str">
        <f t="shared" si="1"/>
        <v>Мазь Доктор МОМ</v>
      </c>
      <c r="E78" s="21" t="s">
        <v>427</v>
      </c>
      <c r="F78" s="21" t="s">
        <v>428</v>
      </c>
      <c r="G78" s="21" t="s">
        <v>358</v>
      </c>
      <c r="H78" s="21" t="s">
        <v>135</v>
      </c>
      <c r="I78" s="21">
        <v>1</v>
      </c>
      <c r="J78" s="50">
        <v>260</v>
      </c>
      <c r="K78" s="21">
        <f t="shared" si="2"/>
        <v>0.26</v>
      </c>
      <c r="L78" s="21" t="s">
        <v>16</v>
      </c>
      <c r="M78" s="21" t="s">
        <v>17</v>
      </c>
      <c r="N78" s="21"/>
    </row>
    <row r="79" spans="1:14" s="22" customFormat="1" ht="33.75">
      <c r="A79" s="21">
        <v>75</v>
      </c>
      <c r="B79" s="21" t="s">
        <v>105</v>
      </c>
      <c r="C79" s="21" t="s">
        <v>68</v>
      </c>
      <c r="D79" s="21" t="str">
        <f t="shared" si="1"/>
        <v>Мезим-форте</v>
      </c>
      <c r="E79" s="21" t="s">
        <v>427</v>
      </c>
      <c r="F79" s="21" t="s">
        <v>428</v>
      </c>
      <c r="G79" s="21" t="s">
        <v>358</v>
      </c>
      <c r="H79" s="21" t="s">
        <v>134</v>
      </c>
      <c r="I79" s="21">
        <v>4</v>
      </c>
      <c r="J79" s="50">
        <v>190</v>
      </c>
      <c r="K79" s="21">
        <f t="shared" si="2"/>
        <v>0.76</v>
      </c>
      <c r="L79" s="21" t="s">
        <v>16</v>
      </c>
      <c r="M79" s="21" t="s">
        <v>17</v>
      </c>
      <c r="N79" s="21"/>
    </row>
    <row r="80" spans="1:14" s="22" customFormat="1" ht="33.75">
      <c r="A80" s="21">
        <v>76</v>
      </c>
      <c r="B80" s="21" t="s">
        <v>706</v>
      </c>
      <c r="C80" s="21"/>
      <c r="D80" s="21" t="str">
        <f t="shared" si="1"/>
        <v>Мазь синтомициновая</v>
      </c>
      <c r="E80" s="21" t="s">
        <v>427</v>
      </c>
      <c r="F80" s="21" t="s">
        <v>428</v>
      </c>
      <c r="G80" s="21" t="s">
        <v>358</v>
      </c>
      <c r="H80" s="21" t="s">
        <v>135</v>
      </c>
      <c r="I80" s="21">
        <v>2</v>
      </c>
      <c r="J80" s="50">
        <v>110</v>
      </c>
      <c r="K80" s="21">
        <f t="shared" si="2"/>
        <v>0.22</v>
      </c>
      <c r="L80" s="21" t="s">
        <v>16</v>
      </c>
      <c r="M80" s="21" t="s">
        <v>17</v>
      </c>
      <c r="N80" s="21"/>
    </row>
    <row r="81" spans="1:14" s="22" customFormat="1" ht="67.5">
      <c r="A81" s="21">
        <v>77</v>
      </c>
      <c r="B81" s="21" t="s">
        <v>707</v>
      </c>
      <c r="C81" s="21"/>
      <c r="D81" s="21" t="str">
        <f t="shared" si="1"/>
        <v>Марля</v>
      </c>
      <c r="E81" s="21" t="s">
        <v>429</v>
      </c>
      <c r="F81" s="21" t="s">
        <v>430</v>
      </c>
      <c r="G81" s="21" t="s">
        <v>358</v>
      </c>
      <c r="H81" s="21" t="s">
        <v>220</v>
      </c>
      <c r="I81" s="21">
        <v>5</v>
      </c>
      <c r="J81" s="50">
        <v>50</v>
      </c>
      <c r="K81" s="21">
        <f t="shared" si="2"/>
        <v>0.25</v>
      </c>
      <c r="L81" s="21" t="s">
        <v>16</v>
      </c>
      <c r="M81" s="21" t="s">
        <v>17</v>
      </c>
      <c r="N81" s="21"/>
    </row>
    <row r="82" spans="1:14" s="22" customFormat="1" ht="33.75">
      <c r="A82" s="21">
        <v>78</v>
      </c>
      <c r="B82" s="21" t="s">
        <v>708</v>
      </c>
      <c r="C82" s="21"/>
      <c r="D82" s="21" t="str">
        <f t="shared" si="1"/>
        <v>Мулкатин</v>
      </c>
      <c r="E82" s="21" t="s">
        <v>427</v>
      </c>
      <c r="F82" s="21" t="s">
        <v>428</v>
      </c>
      <c r="G82" s="21" t="s">
        <v>358</v>
      </c>
      <c r="H82" s="21" t="s">
        <v>134</v>
      </c>
      <c r="I82" s="21">
        <v>5</v>
      </c>
      <c r="J82" s="50">
        <v>25</v>
      </c>
      <c r="K82" s="21">
        <f t="shared" si="2"/>
        <v>0.125</v>
      </c>
      <c r="L82" s="21" t="s">
        <v>16</v>
      </c>
      <c r="M82" s="21" t="s">
        <v>17</v>
      </c>
      <c r="N82" s="21"/>
    </row>
    <row r="83" spans="1:14" s="22" customFormat="1" ht="33.75">
      <c r="A83" s="21">
        <v>79</v>
      </c>
      <c r="B83" s="21" t="s">
        <v>106</v>
      </c>
      <c r="C83" s="21" t="s">
        <v>68</v>
      </c>
      <c r="D83" s="21" t="str">
        <f t="shared" si="1"/>
        <v>Нафтизин</v>
      </c>
      <c r="E83" s="21" t="s">
        <v>427</v>
      </c>
      <c r="F83" s="21" t="s">
        <v>428</v>
      </c>
      <c r="G83" s="21" t="s">
        <v>358</v>
      </c>
      <c r="H83" s="21" t="s">
        <v>135</v>
      </c>
      <c r="I83" s="21">
        <v>3</v>
      </c>
      <c r="J83" s="50">
        <v>25</v>
      </c>
      <c r="K83" s="21">
        <f t="shared" si="2"/>
        <v>0.075</v>
      </c>
      <c r="L83" s="21" t="s">
        <v>16</v>
      </c>
      <c r="M83" s="21" t="s">
        <v>17</v>
      </c>
      <c r="N83" s="21"/>
    </row>
    <row r="84" spans="1:14" s="22" customFormat="1" ht="33.75">
      <c r="A84" s="21">
        <v>80</v>
      </c>
      <c r="B84" s="21" t="s">
        <v>709</v>
      </c>
      <c r="C84" s="21" t="s">
        <v>68</v>
      </c>
      <c r="D84" s="21" t="str">
        <f t="shared" si="1"/>
        <v>Нистатин</v>
      </c>
      <c r="E84" s="21" t="s">
        <v>427</v>
      </c>
      <c r="F84" s="21" t="s">
        <v>428</v>
      </c>
      <c r="G84" s="21" t="s">
        <v>358</v>
      </c>
      <c r="H84" s="21" t="s">
        <v>134</v>
      </c>
      <c r="I84" s="21">
        <v>5</v>
      </c>
      <c r="J84" s="50">
        <v>45</v>
      </c>
      <c r="K84" s="21">
        <f t="shared" si="2"/>
        <v>0.225</v>
      </c>
      <c r="L84" s="21" t="s">
        <v>16</v>
      </c>
      <c r="M84" s="21" t="s">
        <v>17</v>
      </c>
      <c r="N84" s="21"/>
    </row>
    <row r="85" spans="1:14" s="22" customFormat="1" ht="33.75">
      <c r="A85" s="21">
        <v>81</v>
      </c>
      <c r="B85" s="21" t="s">
        <v>108</v>
      </c>
      <c r="C85" s="21" t="s">
        <v>68</v>
      </c>
      <c r="D85" s="21" t="str">
        <f t="shared" si="1"/>
        <v>Ново-пассит</v>
      </c>
      <c r="E85" s="21" t="s">
        <v>427</v>
      </c>
      <c r="F85" s="21" t="s">
        <v>428</v>
      </c>
      <c r="G85" s="21" t="s">
        <v>358</v>
      </c>
      <c r="H85" s="21" t="s">
        <v>135</v>
      </c>
      <c r="I85" s="21">
        <v>2</v>
      </c>
      <c r="J85" s="50">
        <v>147</v>
      </c>
      <c r="K85" s="21">
        <f t="shared" si="2"/>
        <v>0.294</v>
      </c>
      <c r="L85" s="21" t="s">
        <v>16</v>
      </c>
      <c r="M85" s="21" t="s">
        <v>17</v>
      </c>
      <c r="N85" s="21"/>
    </row>
    <row r="86" spans="1:14" s="22" customFormat="1" ht="33.75">
      <c r="A86" s="21">
        <v>82</v>
      </c>
      <c r="B86" s="21" t="s">
        <v>109</v>
      </c>
      <c r="C86" s="21" t="s">
        <v>68</v>
      </c>
      <c r="D86" s="21" t="str">
        <f t="shared" si="1"/>
        <v>Но-шпа</v>
      </c>
      <c r="E86" s="21" t="s">
        <v>427</v>
      </c>
      <c r="F86" s="21" t="s">
        <v>428</v>
      </c>
      <c r="G86" s="21" t="s">
        <v>358</v>
      </c>
      <c r="H86" s="21" t="s">
        <v>134</v>
      </c>
      <c r="I86" s="21">
        <v>1</v>
      </c>
      <c r="J86" s="50">
        <v>542</v>
      </c>
      <c r="K86" s="21">
        <f t="shared" si="2"/>
        <v>0.542</v>
      </c>
      <c r="L86" s="21" t="s">
        <v>16</v>
      </c>
      <c r="M86" s="21" t="s">
        <v>17</v>
      </c>
      <c r="N86" s="21"/>
    </row>
    <row r="87" spans="1:14" s="22" customFormat="1" ht="33.75">
      <c r="A87" s="21">
        <v>83</v>
      </c>
      <c r="B87" s="21" t="s">
        <v>710</v>
      </c>
      <c r="C87" s="21" t="s">
        <v>68</v>
      </c>
      <c r="D87" s="21" t="str">
        <f t="shared" si="1"/>
        <v>Настойка валерьяны</v>
      </c>
      <c r="E87" s="21" t="s">
        <v>427</v>
      </c>
      <c r="F87" s="21" t="s">
        <v>428</v>
      </c>
      <c r="G87" s="21" t="s">
        <v>358</v>
      </c>
      <c r="H87" s="21" t="s">
        <v>135</v>
      </c>
      <c r="I87" s="21">
        <v>1</v>
      </c>
      <c r="J87" s="50">
        <v>70</v>
      </c>
      <c r="K87" s="21">
        <f t="shared" si="2"/>
        <v>0.07</v>
      </c>
      <c r="L87" s="21" t="s">
        <v>16</v>
      </c>
      <c r="M87" s="21" t="s">
        <v>17</v>
      </c>
      <c r="N87" s="21"/>
    </row>
    <row r="88" spans="1:14" s="22" customFormat="1" ht="33.75">
      <c r="A88" s="21">
        <v>84</v>
      </c>
      <c r="B88" s="21" t="s">
        <v>711</v>
      </c>
      <c r="C88" s="21" t="s">
        <v>68</v>
      </c>
      <c r="D88" s="21" t="str">
        <f t="shared" si="1"/>
        <v>Настойка пустырника</v>
      </c>
      <c r="E88" s="21" t="s">
        <v>427</v>
      </c>
      <c r="F88" s="21" t="s">
        <v>428</v>
      </c>
      <c r="G88" s="21" t="s">
        <v>358</v>
      </c>
      <c r="H88" s="21" t="s">
        <v>135</v>
      </c>
      <c r="I88" s="21">
        <v>1</v>
      </c>
      <c r="J88" s="50">
        <v>70</v>
      </c>
      <c r="K88" s="21">
        <f t="shared" si="2"/>
        <v>0.07</v>
      </c>
      <c r="L88" s="21" t="s">
        <v>16</v>
      </c>
      <c r="M88" s="21" t="s">
        <v>17</v>
      </c>
      <c r="N88" s="21"/>
    </row>
    <row r="89" spans="1:14" s="22" customFormat="1" ht="33.75">
      <c r="A89" s="21">
        <v>85</v>
      </c>
      <c r="B89" s="21" t="s">
        <v>112</v>
      </c>
      <c r="C89" s="21" t="s">
        <v>68</v>
      </c>
      <c r="D89" s="21" t="str">
        <f t="shared" si="1"/>
        <v>Парацитомол</v>
      </c>
      <c r="E89" s="21" t="s">
        <v>427</v>
      </c>
      <c r="F89" s="21" t="s">
        <v>428</v>
      </c>
      <c r="G89" s="21" t="s">
        <v>358</v>
      </c>
      <c r="H89" s="21" t="s">
        <v>134</v>
      </c>
      <c r="I89" s="21">
        <v>10</v>
      </c>
      <c r="J89" s="50">
        <v>10</v>
      </c>
      <c r="K89" s="21">
        <f t="shared" si="2"/>
        <v>0.1</v>
      </c>
      <c r="L89" s="21" t="s">
        <v>16</v>
      </c>
      <c r="M89" s="21" t="s">
        <v>17</v>
      </c>
      <c r="N89" s="21"/>
    </row>
    <row r="90" spans="1:14" s="22" customFormat="1" ht="33.75">
      <c r="A90" s="21">
        <v>86</v>
      </c>
      <c r="B90" s="21" t="s">
        <v>712</v>
      </c>
      <c r="C90" s="21" t="s">
        <v>68</v>
      </c>
      <c r="D90" s="21" t="str">
        <f t="shared" si="1"/>
        <v>Полора</v>
      </c>
      <c r="E90" s="21" t="s">
        <v>427</v>
      </c>
      <c r="F90" s="21" t="s">
        <v>428</v>
      </c>
      <c r="G90" s="21" t="s">
        <v>358</v>
      </c>
      <c r="H90" s="21" t="s">
        <v>134</v>
      </c>
      <c r="I90" s="21">
        <v>2</v>
      </c>
      <c r="J90" s="50">
        <v>320</v>
      </c>
      <c r="K90" s="21">
        <f t="shared" si="2"/>
        <v>0.64</v>
      </c>
      <c r="L90" s="21" t="s">
        <v>16</v>
      </c>
      <c r="M90" s="21" t="s">
        <v>17</v>
      </c>
      <c r="N90" s="21"/>
    </row>
    <row r="91" spans="1:14" s="22" customFormat="1" ht="33.75">
      <c r="A91" s="21">
        <v>87</v>
      </c>
      <c r="B91" s="21" t="s">
        <v>713</v>
      </c>
      <c r="C91" s="21" t="s">
        <v>68</v>
      </c>
      <c r="D91" s="21" t="str">
        <f t="shared" si="1"/>
        <v>Пинасол</v>
      </c>
      <c r="E91" s="21" t="s">
        <v>427</v>
      </c>
      <c r="F91" s="21" t="s">
        <v>428</v>
      </c>
      <c r="G91" s="21" t="s">
        <v>358</v>
      </c>
      <c r="H91" s="21" t="s">
        <v>134</v>
      </c>
      <c r="I91" s="21">
        <v>2</v>
      </c>
      <c r="J91" s="50">
        <v>90</v>
      </c>
      <c r="K91" s="21">
        <f t="shared" si="2"/>
        <v>0.18</v>
      </c>
      <c r="L91" s="21" t="s">
        <v>16</v>
      </c>
      <c r="M91" s="21" t="s">
        <v>17</v>
      </c>
      <c r="N91" s="21"/>
    </row>
    <row r="92" spans="1:14" s="22" customFormat="1" ht="33.75">
      <c r="A92" s="21">
        <v>88</v>
      </c>
      <c r="B92" s="21" t="s">
        <v>714</v>
      </c>
      <c r="C92" s="21" t="s">
        <v>68</v>
      </c>
      <c r="D92" s="21" t="str">
        <f t="shared" si="1"/>
        <v>Пирацетам</v>
      </c>
      <c r="E92" s="21" t="s">
        <v>427</v>
      </c>
      <c r="F92" s="21" t="s">
        <v>428</v>
      </c>
      <c r="G92" s="21" t="s">
        <v>358</v>
      </c>
      <c r="H92" s="21" t="s">
        <v>134</v>
      </c>
      <c r="I92" s="21">
        <v>1</v>
      </c>
      <c r="J92" s="50">
        <v>80</v>
      </c>
      <c r="K92" s="21">
        <f t="shared" si="2"/>
        <v>0.08</v>
      </c>
      <c r="L92" s="21" t="s">
        <v>16</v>
      </c>
      <c r="M92" s="21" t="s">
        <v>17</v>
      </c>
      <c r="N92" s="21"/>
    </row>
    <row r="93" spans="1:14" s="22" customFormat="1" ht="33.75">
      <c r="A93" s="21">
        <v>89</v>
      </c>
      <c r="B93" s="21" t="s">
        <v>715</v>
      </c>
      <c r="C93" s="21" t="s">
        <v>68</v>
      </c>
      <c r="D93" s="21" t="str">
        <f t="shared" si="1"/>
        <v>Преднизалон</v>
      </c>
      <c r="E93" s="21" t="s">
        <v>427</v>
      </c>
      <c r="F93" s="21" t="s">
        <v>428</v>
      </c>
      <c r="G93" s="21" t="s">
        <v>358</v>
      </c>
      <c r="H93" s="21" t="s">
        <v>134</v>
      </c>
      <c r="I93" s="21">
        <v>2</v>
      </c>
      <c r="J93" s="50">
        <v>40</v>
      </c>
      <c r="K93" s="21">
        <f t="shared" si="2"/>
        <v>0.08</v>
      </c>
      <c r="L93" s="21" t="s">
        <v>16</v>
      </c>
      <c r="M93" s="21" t="s">
        <v>17</v>
      </c>
      <c r="N93" s="21"/>
    </row>
    <row r="94" spans="1:14" s="22" customFormat="1" ht="33.75">
      <c r="A94" s="21">
        <v>90</v>
      </c>
      <c r="B94" s="21" t="s">
        <v>716</v>
      </c>
      <c r="C94" s="21" t="s">
        <v>68</v>
      </c>
      <c r="D94" s="21" t="str">
        <f t="shared" si="1"/>
        <v>Р-р зеленки</v>
      </c>
      <c r="E94" s="21" t="s">
        <v>444</v>
      </c>
      <c r="F94" s="21" t="s">
        <v>445</v>
      </c>
      <c r="G94" s="21" t="s">
        <v>358</v>
      </c>
      <c r="H94" s="21" t="s">
        <v>135</v>
      </c>
      <c r="I94" s="21">
        <v>3</v>
      </c>
      <c r="J94" s="50">
        <v>60</v>
      </c>
      <c r="K94" s="21">
        <f t="shared" si="2"/>
        <v>0.18</v>
      </c>
      <c r="L94" s="21" t="s">
        <v>16</v>
      </c>
      <c r="M94" s="21" t="s">
        <v>17</v>
      </c>
      <c r="N94" s="21"/>
    </row>
    <row r="95" spans="1:14" s="22" customFormat="1" ht="33.75">
      <c r="A95" s="21">
        <v>91</v>
      </c>
      <c r="B95" s="21" t="s">
        <v>717</v>
      </c>
      <c r="C95" s="21" t="s">
        <v>68</v>
      </c>
      <c r="D95" s="21" t="str">
        <f t="shared" si="1"/>
        <v>Септолете</v>
      </c>
      <c r="E95" s="21" t="s">
        <v>427</v>
      </c>
      <c r="F95" s="21" t="s">
        <v>428</v>
      </c>
      <c r="G95" s="21" t="s">
        <v>358</v>
      </c>
      <c r="H95" s="21" t="s">
        <v>134</v>
      </c>
      <c r="I95" s="21">
        <v>3</v>
      </c>
      <c r="J95" s="50">
        <v>90</v>
      </c>
      <c r="K95" s="21">
        <f t="shared" si="2"/>
        <v>0.27</v>
      </c>
      <c r="L95" s="21" t="s">
        <v>16</v>
      </c>
      <c r="M95" s="21" t="s">
        <v>17</v>
      </c>
      <c r="N95" s="21"/>
    </row>
    <row r="96" spans="1:14" s="22" customFormat="1" ht="33.75">
      <c r="A96" s="21">
        <v>92</v>
      </c>
      <c r="B96" s="21" t="s">
        <v>119</v>
      </c>
      <c r="C96" s="21" t="s">
        <v>68</v>
      </c>
      <c r="D96" s="21" t="str">
        <f t="shared" si="1"/>
        <v>Стрептоцид</v>
      </c>
      <c r="E96" s="21" t="s">
        <v>433</v>
      </c>
      <c r="F96" s="21" t="s">
        <v>434</v>
      </c>
      <c r="G96" s="21" t="s">
        <v>358</v>
      </c>
      <c r="H96" s="21" t="s">
        <v>134</v>
      </c>
      <c r="I96" s="21">
        <v>4</v>
      </c>
      <c r="J96" s="50">
        <v>12</v>
      </c>
      <c r="K96" s="21">
        <f t="shared" si="2"/>
        <v>0.048</v>
      </c>
      <c r="L96" s="21" t="s">
        <v>16</v>
      </c>
      <c r="M96" s="21" t="s">
        <v>17</v>
      </c>
      <c r="N96" s="21"/>
    </row>
    <row r="97" spans="1:14" s="22" customFormat="1" ht="33.75">
      <c r="A97" s="21">
        <v>93</v>
      </c>
      <c r="B97" s="21" t="s">
        <v>718</v>
      </c>
      <c r="C97" s="21" t="s">
        <v>68</v>
      </c>
      <c r="D97" s="21" t="str">
        <f t="shared" si="1"/>
        <v>Смекта</v>
      </c>
      <c r="E97" s="21" t="s">
        <v>427</v>
      </c>
      <c r="F97" s="21" t="s">
        <v>428</v>
      </c>
      <c r="G97" s="21" t="s">
        <v>358</v>
      </c>
      <c r="H97" s="21" t="s">
        <v>134</v>
      </c>
      <c r="I97" s="21">
        <v>3</v>
      </c>
      <c r="J97" s="50">
        <v>60</v>
      </c>
      <c r="K97" s="21">
        <f t="shared" si="2"/>
        <v>0.18</v>
      </c>
      <c r="L97" s="21" t="s">
        <v>16</v>
      </c>
      <c r="M97" s="21" t="s">
        <v>17</v>
      </c>
      <c r="N97" s="21"/>
    </row>
    <row r="98" spans="1:14" s="22" customFormat="1" ht="33.75">
      <c r="A98" s="21">
        <v>94</v>
      </c>
      <c r="B98" s="21" t="s">
        <v>719</v>
      </c>
      <c r="C98" s="21"/>
      <c r="D98" s="21" t="str">
        <f t="shared" si="1"/>
        <v>Спирт</v>
      </c>
      <c r="E98" s="21" t="s">
        <v>444</v>
      </c>
      <c r="F98" s="21" t="s">
        <v>445</v>
      </c>
      <c r="G98" s="21" t="s">
        <v>358</v>
      </c>
      <c r="H98" s="21" t="s">
        <v>135</v>
      </c>
      <c r="I98" s="21">
        <v>1</v>
      </c>
      <c r="J98" s="50">
        <v>360</v>
      </c>
      <c r="K98" s="21">
        <f t="shared" si="2"/>
        <v>0.36</v>
      </c>
      <c r="L98" s="21" t="s">
        <v>16</v>
      </c>
      <c r="M98" s="21" t="s">
        <v>17</v>
      </c>
      <c r="N98" s="21"/>
    </row>
    <row r="99" spans="1:14" s="22" customFormat="1" ht="33.75">
      <c r="A99" s="21">
        <v>95</v>
      </c>
      <c r="B99" s="21" t="s">
        <v>720</v>
      </c>
      <c r="C99" s="21"/>
      <c r="D99" s="21" t="str">
        <f t="shared" si="1"/>
        <v>Спирт борный</v>
      </c>
      <c r="E99" s="21" t="s">
        <v>444</v>
      </c>
      <c r="F99" s="21" t="s">
        <v>445</v>
      </c>
      <c r="G99" s="21" t="s">
        <v>358</v>
      </c>
      <c r="H99" s="21" t="s">
        <v>135</v>
      </c>
      <c r="I99" s="21">
        <v>1</v>
      </c>
      <c r="J99" s="50">
        <v>120</v>
      </c>
      <c r="K99" s="21">
        <f t="shared" si="2"/>
        <v>0.12</v>
      </c>
      <c r="L99" s="21" t="s">
        <v>16</v>
      </c>
      <c r="M99" s="21" t="s">
        <v>17</v>
      </c>
      <c r="N99" s="21"/>
    </row>
    <row r="100" spans="1:14" s="22" customFormat="1" ht="33.75">
      <c r="A100" s="21">
        <v>96</v>
      </c>
      <c r="B100" s="21" t="s">
        <v>721</v>
      </c>
      <c r="C100" s="21"/>
      <c r="D100" s="21" t="str">
        <f t="shared" si="1"/>
        <v>Суперчистотел</v>
      </c>
      <c r="E100" s="21" t="s">
        <v>427</v>
      </c>
      <c r="F100" s="21" t="s">
        <v>428</v>
      </c>
      <c r="G100" s="21" t="s">
        <v>358</v>
      </c>
      <c r="H100" s="21" t="s">
        <v>134</v>
      </c>
      <c r="I100" s="21">
        <v>6</v>
      </c>
      <c r="J100" s="50">
        <v>45</v>
      </c>
      <c r="K100" s="21">
        <f t="shared" si="2"/>
        <v>0.27</v>
      </c>
      <c r="L100" s="21" t="s">
        <v>16</v>
      </c>
      <c r="M100" s="21" t="s">
        <v>17</v>
      </c>
      <c r="N100" s="21"/>
    </row>
    <row r="101" spans="1:14" s="22" customFormat="1" ht="33.75">
      <c r="A101" s="21">
        <v>97</v>
      </c>
      <c r="B101" s="21" t="s">
        <v>121</v>
      </c>
      <c r="C101" s="21" t="s">
        <v>68</v>
      </c>
      <c r="D101" s="21" t="str">
        <f t="shared" si="1"/>
        <v>Трависил</v>
      </c>
      <c r="E101" s="21" t="s">
        <v>427</v>
      </c>
      <c r="F101" s="21" t="s">
        <v>428</v>
      </c>
      <c r="G101" s="21" t="s">
        <v>358</v>
      </c>
      <c r="H101" s="21" t="s">
        <v>135</v>
      </c>
      <c r="I101" s="21">
        <v>2</v>
      </c>
      <c r="J101" s="50">
        <v>150</v>
      </c>
      <c r="K101" s="21">
        <f t="shared" si="2"/>
        <v>0.3</v>
      </c>
      <c r="L101" s="21" t="s">
        <v>16</v>
      </c>
      <c r="M101" s="21" t="s">
        <v>17</v>
      </c>
      <c r="N101" s="21"/>
    </row>
    <row r="102" spans="1:14" s="22" customFormat="1" ht="33.75">
      <c r="A102" s="21">
        <v>98</v>
      </c>
      <c r="B102" s="21" t="s">
        <v>722</v>
      </c>
      <c r="C102" s="21" t="s">
        <v>68</v>
      </c>
      <c r="D102" s="21" t="str">
        <f t="shared" si="1"/>
        <v>Цинаризин</v>
      </c>
      <c r="E102" s="21" t="s">
        <v>427</v>
      </c>
      <c r="F102" s="21" t="s">
        <v>428</v>
      </c>
      <c r="G102" s="21" t="s">
        <v>358</v>
      </c>
      <c r="H102" s="21" t="s">
        <v>134</v>
      </c>
      <c r="I102" s="21">
        <v>4</v>
      </c>
      <c r="J102" s="50">
        <v>300</v>
      </c>
      <c r="K102" s="21">
        <f t="shared" si="2"/>
        <v>1.2</v>
      </c>
      <c r="L102" s="21" t="s">
        <v>16</v>
      </c>
      <c r="M102" s="21" t="s">
        <v>17</v>
      </c>
      <c r="N102" s="21"/>
    </row>
    <row r="103" spans="1:14" s="22" customFormat="1" ht="33.75">
      <c r="A103" s="21">
        <v>99</v>
      </c>
      <c r="B103" s="21" t="s">
        <v>123</v>
      </c>
      <c r="C103" s="21" t="s">
        <v>68</v>
      </c>
      <c r="D103" s="21" t="str">
        <f t="shared" si="1"/>
        <v>Трихопол</v>
      </c>
      <c r="E103" s="21" t="s">
        <v>427</v>
      </c>
      <c r="F103" s="21" t="s">
        <v>428</v>
      </c>
      <c r="G103" s="21" t="s">
        <v>358</v>
      </c>
      <c r="H103" s="21" t="s">
        <v>134</v>
      </c>
      <c r="I103" s="21">
        <v>2</v>
      </c>
      <c r="J103" s="50">
        <v>170</v>
      </c>
      <c r="K103" s="21">
        <f t="shared" si="2"/>
        <v>0.34</v>
      </c>
      <c r="L103" s="21" t="s">
        <v>16</v>
      </c>
      <c r="M103" s="21" t="s">
        <v>17</v>
      </c>
      <c r="N103" s="21"/>
    </row>
    <row r="104" spans="1:14" s="22" customFormat="1" ht="33.75">
      <c r="A104" s="21">
        <v>100</v>
      </c>
      <c r="B104" s="21" t="s">
        <v>723</v>
      </c>
      <c r="C104" s="21" t="s">
        <v>68</v>
      </c>
      <c r="D104" s="21" t="str">
        <f t="shared" si="1"/>
        <v>Хлорамин</v>
      </c>
      <c r="E104" s="21" t="s">
        <v>427</v>
      </c>
      <c r="F104" s="21" t="s">
        <v>428</v>
      </c>
      <c r="G104" s="21" t="s">
        <v>358</v>
      </c>
      <c r="H104" s="21" t="s">
        <v>134</v>
      </c>
      <c r="I104" s="21">
        <v>2</v>
      </c>
      <c r="J104" s="50">
        <v>400</v>
      </c>
      <c r="K104" s="21">
        <f t="shared" si="2"/>
        <v>0.8</v>
      </c>
      <c r="L104" s="21" t="s">
        <v>16</v>
      </c>
      <c r="M104" s="21" t="s">
        <v>17</v>
      </c>
      <c r="N104" s="21"/>
    </row>
    <row r="105" spans="1:14" s="22" customFormat="1" ht="33.75">
      <c r="A105" s="21">
        <v>101</v>
      </c>
      <c r="B105" s="21" t="s">
        <v>724</v>
      </c>
      <c r="C105" s="21" t="s">
        <v>68</v>
      </c>
      <c r="D105" s="21" t="str">
        <f t="shared" si="1"/>
        <v>Палочки ватные</v>
      </c>
      <c r="E105" s="21" t="s">
        <v>427</v>
      </c>
      <c r="F105" s="21" t="s">
        <v>428</v>
      </c>
      <c r="G105" s="21" t="s">
        <v>358</v>
      </c>
      <c r="H105" s="21" t="s">
        <v>134</v>
      </c>
      <c r="I105" s="21">
        <v>6</v>
      </c>
      <c r="J105" s="50">
        <v>30</v>
      </c>
      <c r="K105" s="21">
        <f t="shared" si="2"/>
        <v>0.18</v>
      </c>
      <c r="L105" s="21" t="s">
        <v>16</v>
      </c>
      <c r="M105" s="21" t="s">
        <v>17</v>
      </c>
      <c r="N105" s="21"/>
    </row>
    <row r="106" spans="1:14" s="22" customFormat="1" ht="33.75">
      <c r="A106" s="21">
        <v>102</v>
      </c>
      <c r="B106" s="21" t="s">
        <v>126</v>
      </c>
      <c r="C106" s="21" t="s">
        <v>68</v>
      </c>
      <c r="D106" s="21" t="str">
        <f t="shared" si="1"/>
        <v>Фурадонин</v>
      </c>
      <c r="E106" s="21" t="s">
        <v>427</v>
      </c>
      <c r="F106" s="21" t="s">
        <v>428</v>
      </c>
      <c r="G106" s="21" t="s">
        <v>358</v>
      </c>
      <c r="H106" s="21" t="s">
        <v>135</v>
      </c>
      <c r="I106" s="21">
        <v>4</v>
      </c>
      <c r="J106" s="50">
        <v>5</v>
      </c>
      <c r="K106" s="21">
        <f t="shared" si="2"/>
        <v>0.02</v>
      </c>
      <c r="L106" s="21" t="s">
        <v>16</v>
      </c>
      <c r="M106" s="21" t="s">
        <v>17</v>
      </c>
      <c r="N106" s="21"/>
    </row>
    <row r="107" spans="1:14" s="22" customFormat="1" ht="33.75">
      <c r="A107" s="21">
        <v>103</v>
      </c>
      <c r="B107" s="21" t="s">
        <v>725</v>
      </c>
      <c r="C107" s="21" t="s">
        <v>68</v>
      </c>
      <c r="D107" s="21" t="str">
        <f t="shared" si="1"/>
        <v>Сироп шиповника</v>
      </c>
      <c r="E107" s="21" t="s">
        <v>427</v>
      </c>
      <c r="F107" s="21" t="s">
        <v>428</v>
      </c>
      <c r="G107" s="21" t="s">
        <v>358</v>
      </c>
      <c r="H107" s="21" t="s">
        <v>135</v>
      </c>
      <c r="I107" s="21">
        <v>1</v>
      </c>
      <c r="J107" s="50">
        <v>110</v>
      </c>
      <c r="K107" s="21">
        <f t="shared" si="2"/>
        <v>0.11</v>
      </c>
      <c r="L107" s="21" t="s">
        <v>16</v>
      </c>
      <c r="M107" s="21" t="s">
        <v>17</v>
      </c>
      <c r="N107" s="21"/>
    </row>
    <row r="108" spans="1:14" s="22" customFormat="1" ht="33.75">
      <c r="A108" s="21">
        <v>104</v>
      </c>
      <c r="B108" s="21" t="s">
        <v>726</v>
      </c>
      <c r="C108" s="21" t="s">
        <v>68</v>
      </c>
      <c r="D108" s="21" t="str">
        <f t="shared" si="1"/>
        <v>Прокладки гигиенические</v>
      </c>
      <c r="E108" s="21" t="s">
        <v>427</v>
      </c>
      <c r="F108" s="21" t="s">
        <v>428</v>
      </c>
      <c r="G108" s="21" t="s">
        <v>358</v>
      </c>
      <c r="H108" s="21" t="s">
        <v>134</v>
      </c>
      <c r="I108" s="21">
        <v>24</v>
      </c>
      <c r="J108" s="50">
        <v>250</v>
      </c>
      <c r="K108" s="21">
        <f t="shared" si="2"/>
        <v>6</v>
      </c>
      <c r="L108" s="21" t="s">
        <v>16</v>
      </c>
      <c r="M108" s="21" t="s">
        <v>17</v>
      </c>
      <c r="N108" s="21"/>
    </row>
    <row r="109" spans="1:14" s="22" customFormat="1" ht="33.75">
      <c r="A109" s="21">
        <v>105</v>
      </c>
      <c r="B109" s="21" t="s">
        <v>727</v>
      </c>
      <c r="C109" s="21" t="s">
        <v>68</v>
      </c>
      <c r="D109" s="21" t="str">
        <f t="shared" si="1"/>
        <v>Попечный сбор</v>
      </c>
      <c r="E109" s="21" t="s">
        <v>446</v>
      </c>
      <c r="F109" s="21" t="s">
        <v>447</v>
      </c>
      <c r="G109" s="21" t="s">
        <v>358</v>
      </c>
      <c r="H109" s="21" t="s">
        <v>134</v>
      </c>
      <c r="I109" s="21">
        <v>2</v>
      </c>
      <c r="J109" s="50">
        <v>60</v>
      </c>
      <c r="K109" s="21">
        <f t="shared" si="2"/>
        <v>0.12</v>
      </c>
      <c r="L109" s="21" t="s">
        <v>16</v>
      </c>
      <c r="M109" s="21" t="s">
        <v>17</v>
      </c>
      <c r="N109" s="21"/>
    </row>
    <row r="110" spans="1:14" s="22" customFormat="1" ht="33.75">
      <c r="A110" s="21">
        <v>106</v>
      </c>
      <c r="B110" s="21" t="s">
        <v>728</v>
      </c>
      <c r="C110" s="21" t="s">
        <v>68</v>
      </c>
      <c r="D110" s="21" t="str">
        <f t="shared" si="1"/>
        <v>Мазь Синафлана</v>
      </c>
      <c r="E110" s="21" t="s">
        <v>427</v>
      </c>
      <c r="F110" s="21" t="s">
        <v>428</v>
      </c>
      <c r="G110" s="21" t="s">
        <v>358</v>
      </c>
      <c r="H110" s="21" t="s">
        <v>135</v>
      </c>
      <c r="I110" s="21">
        <v>3</v>
      </c>
      <c r="J110" s="50">
        <v>110</v>
      </c>
      <c r="K110" s="21">
        <f t="shared" si="2"/>
        <v>0.33</v>
      </c>
      <c r="L110" s="21" t="s">
        <v>16</v>
      </c>
      <c r="M110" s="21" t="s">
        <v>17</v>
      </c>
      <c r="N110" s="21"/>
    </row>
    <row r="111" spans="1:14" s="22" customFormat="1" ht="33.75">
      <c r="A111" s="21">
        <v>107</v>
      </c>
      <c r="B111" s="21" t="s">
        <v>729</v>
      </c>
      <c r="C111" s="21" t="s">
        <v>68</v>
      </c>
      <c r="D111" s="21" t="str">
        <f t="shared" si="1"/>
        <v>Ношатырный спирт</v>
      </c>
      <c r="E111" s="21" t="s">
        <v>444</v>
      </c>
      <c r="F111" s="21" t="s">
        <v>445</v>
      </c>
      <c r="G111" s="21" t="s">
        <v>358</v>
      </c>
      <c r="H111" s="21" t="s">
        <v>135</v>
      </c>
      <c r="I111" s="21">
        <v>1</v>
      </c>
      <c r="J111" s="50">
        <v>100</v>
      </c>
      <c r="K111" s="21">
        <f t="shared" si="2"/>
        <v>0.1</v>
      </c>
      <c r="L111" s="21" t="s">
        <v>16</v>
      </c>
      <c r="M111" s="21" t="s">
        <v>17</v>
      </c>
      <c r="N111" s="21"/>
    </row>
    <row r="112" spans="1:14" s="55" customFormat="1" ht="33.75">
      <c r="A112" s="21">
        <v>108</v>
      </c>
      <c r="B112" s="45" t="s">
        <v>132</v>
      </c>
      <c r="C112" s="45" t="s">
        <v>68</v>
      </c>
      <c r="D112" s="45" t="str">
        <f t="shared" si="1"/>
        <v>Эссенциале</v>
      </c>
      <c r="E112" s="45" t="s">
        <v>427</v>
      </c>
      <c r="F112" s="45" t="s">
        <v>428</v>
      </c>
      <c r="G112" s="45" t="s">
        <v>358</v>
      </c>
      <c r="H112" s="45" t="s">
        <v>134</v>
      </c>
      <c r="I112" s="45">
        <v>4</v>
      </c>
      <c r="J112" s="54">
        <v>27</v>
      </c>
      <c r="K112" s="45">
        <f t="shared" si="2"/>
        <v>0.108</v>
      </c>
      <c r="L112" s="45" t="s">
        <v>16</v>
      </c>
      <c r="M112" s="45" t="s">
        <v>17</v>
      </c>
      <c r="N112" s="45"/>
    </row>
    <row r="113" spans="1:14" s="22" customFormat="1" ht="33.75">
      <c r="A113" s="21">
        <v>109</v>
      </c>
      <c r="B113" s="21" t="s">
        <v>730</v>
      </c>
      <c r="C113" s="21" t="s">
        <v>68</v>
      </c>
      <c r="D113" s="21" t="str">
        <f t="shared" si="1"/>
        <v>Альбом для рисования</v>
      </c>
      <c r="E113" s="21" t="s">
        <v>743</v>
      </c>
      <c r="F113" s="21" t="s">
        <v>744</v>
      </c>
      <c r="G113" s="21" t="s">
        <v>358</v>
      </c>
      <c r="H113" s="21" t="s">
        <v>63</v>
      </c>
      <c r="I113" s="21">
        <v>4</v>
      </c>
      <c r="J113" s="50">
        <v>80</v>
      </c>
      <c r="K113" s="21">
        <f>(I113*J113)/1000</f>
        <v>0.32</v>
      </c>
      <c r="L113" s="21" t="s">
        <v>660</v>
      </c>
      <c r="M113" s="21" t="s">
        <v>17</v>
      </c>
      <c r="N113" s="21"/>
    </row>
    <row r="114" spans="1:14" s="22" customFormat="1" ht="33.75">
      <c r="A114" s="21">
        <v>110</v>
      </c>
      <c r="B114" s="56" t="s">
        <v>257</v>
      </c>
      <c r="C114" s="21" t="s">
        <v>68</v>
      </c>
      <c r="D114" s="21" t="str">
        <f aca="true" t="shared" si="3" ref="D114:D164">B114</f>
        <v>Бумага ксероксная</v>
      </c>
      <c r="E114" s="21" t="s">
        <v>452</v>
      </c>
      <c r="F114" s="21" t="s">
        <v>453</v>
      </c>
      <c r="G114" s="21" t="s">
        <v>358</v>
      </c>
      <c r="H114" s="56" t="s">
        <v>63</v>
      </c>
      <c r="I114" s="57">
        <v>1</v>
      </c>
      <c r="J114" s="58">
        <v>650</v>
      </c>
      <c r="K114" s="21">
        <f aca="true" t="shared" si="4" ref="K114:K177">(I114*J114)/1000</f>
        <v>0.65</v>
      </c>
      <c r="L114" s="21" t="s">
        <v>660</v>
      </c>
      <c r="M114" s="21" t="s">
        <v>17</v>
      </c>
      <c r="N114" s="21"/>
    </row>
    <row r="115" spans="1:14" s="22" customFormat="1" ht="45">
      <c r="A115" s="21">
        <v>111</v>
      </c>
      <c r="B115" s="56" t="s">
        <v>258</v>
      </c>
      <c r="C115" s="21" t="s">
        <v>68</v>
      </c>
      <c r="D115" s="21" t="str">
        <f t="shared" si="3"/>
        <v>Бумага цветная</v>
      </c>
      <c r="E115" s="21" t="s">
        <v>477</v>
      </c>
      <c r="F115" s="21" t="s">
        <v>478</v>
      </c>
      <c r="G115" s="21" t="s">
        <v>358</v>
      </c>
      <c r="H115" s="56" t="s">
        <v>63</v>
      </c>
      <c r="I115" s="57">
        <v>4</v>
      </c>
      <c r="J115" s="58">
        <v>60</v>
      </c>
      <c r="K115" s="21">
        <f t="shared" si="4"/>
        <v>0.24</v>
      </c>
      <c r="L115" s="21" t="s">
        <v>660</v>
      </c>
      <c r="M115" s="21" t="s">
        <v>17</v>
      </c>
      <c r="N115" s="21"/>
    </row>
    <row r="116" spans="1:14" s="22" customFormat="1" ht="42" customHeight="1">
      <c r="A116" s="21">
        <v>112</v>
      </c>
      <c r="B116" s="56" t="s">
        <v>731</v>
      </c>
      <c r="C116" s="21" t="s">
        <v>68</v>
      </c>
      <c r="D116" s="21" t="str">
        <f t="shared" si="3"/>
        <v>Гуашь цветная</v>
      </c>
      <c r="E116" s="21" t="s">
        <v>745</v>
      </c>
      <c r="F116" s="28" t="s">
        <v>746</v>
      </c>
      <c r="G116" s="21" t="s">
        <v>358</v>
      </c>
      <c r="H116" s="56" t="s">
        <v>63</v>
      </c>
      <c r="I116" s="57">
        <v>1</v>
      </c>
      <c r="J116" s="58">
        <v>500</v>
      </c>
      <c r="K116" s="21">
        <f t="shared" si="4"/>
        <v>0.5</v>
      </c>
      <c r="L116" s="21" t="s">
        <v>660</v>
      </c>
      <c r="M116" s="21" t="s">
        <v>17</v>
      </c>
      <c r="N116" s="21"/>
    </row>
    <row r="117" spans="1:14" s="22" customFormat="1" ht="33.75">
      <c r="A117" s="21">
        <v>113</v>
      </c>
      <c r="B117" s="56" t="s">
        <v>264</v>
      </c>
      <c r="C117" s="21" t="s">
        <v>68</v>
      </c>
      <c r="D117" s="21" t="str">
        <f t="shared" si="3"/>
        <v>Карандаши простые</v>
      </c>
      <c r="E117" s="21" t="s">
        <v>483</v>
      </c>
      <c r="F117" s="21" t="s">
        <v>484</v>
      </c>
      <c r="G117" s="21" t="s">
        <v>358</v>
      </c>
      <c r="H117" s="56" t="s">
        <v>63</v>
      </c>
      <c r="I117" s="57">
        <v>21</v>
      </c>
      <c r="J117" s="58">
        <v>10</v>
      </c>
      <c r="K117" s="21">
        <f t="shared" si="4"/>
        <v>0.21</v>
      </c>
      <c r="L117" s="21" t="s">
        <v>660</v>
      </c>
      <c r="M117" s="21" t="s">
        <v>17</v>
      </c>
      <c r="N117" s="21"/>
    </row>
    <row r="118" spans="1:14" s="22" customFormat="1" ht="33.75" customHeight="1">
      <c r="A118" s="21">
        <v>114</v>
      </c>
      <c r="B118" s="56" t="s">
        <v>732</v>
      </c>
      <c r="C118" s="21" t="s">
        <v>68</v>
      </c>
      <c r="D118" s="21" t="str">
        <f t="shared" si="3"/>
        <v>Карандаши цветные</v>
      </c>
      <c r="E118" s="21" t="s">
        <v>483</v>
      </c>
      <c r="F118" s="21" t="s">
        <v>484</v>
      </c>
      <c r="G118" s="21" t="s">
        <v>358</v>
      </c>
      <c r="H118" s="56" t="s">
        <v>296</v>
      </c>
      <c r="I118" s="57">
        <v>4</v>
      </c>
      <c r="J118" s="58">
        <v>100</v>
      </c>
      <c r="K118" s="21">
        <f t="shared" si="4"/>
        <v>0.4</v>
      </c>
      <c r="L118" s="21" t="s">
        <v>660</v>
      </c>
      <c r="M118" s="21" t="s">
        <v>17</v>
      </c>
      <c r="N118" s="21"/>
    </row>
    <row r="119" spans="1:14" s="22" customFormat="1" ht="48" customHeight="1">
      <c r="A119" s="21">
        <v>115</v>
      </c>
      <c r="B119" s="56" t="s">
        <v>543</v>
      </c>
      <c r="C119" s="21" t="s">
        <v>68</v>
      </c>
      <c r="D119" s="21" t="str">
        <f t="shared" si="3"/>
        <v>Кисточки</v>
      </c>
      <c r="E119" s="21" t="s">
        <v>747</v>
      </c>
      <c r="F119" s="21" t="s">
        <v>748</v>
      </c>
      <c r="G119" s="21" t="s">
        <v>358</v>
      </c>
      <c r="H119" s="56" t="s">
        <v>63</v>
      </c>
      <c r="I119" s="57">
        <v>4</v>
      </c>
      <c r="J119" s="58">
        <v>30</v>
      </c>
      <c r="K119" s="21">
        <f t="shared" si="4"/>
        <v>0.12</v>
      </c>
      <c r="L119" s="21" t="s">
        <v>660</v>
      </c>
      <c r="M119" s="21" t="s">
        <v>17</v>
      </c>
      <c r="N119" s="21"/>
    </row>
    <row r="120" spans="1:14" s="22" customFormat="1" ht="84" customHeight="1">
      <c r="A120" s="21">
        <v>116</v>
      </c>
      <c r="B120" s="56" t="s">
        <v>265</v>
      </c>
      <c r="C120" s="21" t="s">
        <v>68</v>
      </c>
      <c r="D120" s="21" t="str">
        <f t="shared" si="3"/>
        <v>Клей канцелярский,карандаш</v>
      </c>
      <c r="E120" s="21" t="s">
        <v>488</v>
      </c>
      <c r="F120" s="28" t="s">
        <v>489</v>
      </c>
      <c r="G120" s="21" t="s">
        <v>358</v>
      </c>
      <c r="H120" s="56" t="s">
        <v>63</v>
      </c>
      <c r="I120" s="57">
        <v>7</v>
      </c>
      <c r="J120" s="58">
        <v>20</v>
      </c>
      <c r="K120" s="21">
        <f t="shared" si="4"/>
        <v>0.14</v>
      </c>
      <c r="L120" s="21" t="s">
        <v>660</v>
      </c>
      <c r="M120" s="21" t="s">
        <v>17</v>
      </c>
      <c r="N120" s="21"/>
    </row>
    <row r="121" spans="1:14" s="22" customFormat="1" ht="33.75">
      <c r="A121" s="21">
        <v>117</v>
      </c>
      <c r="B121" s="56" t="s">
        <v>268</v>
      </c>
      <c r="C121" s="21" t="s">
        <v>68</v>
      </c>
      <c r="D121" s="21" t="str">
        <f t="shared" si="3"/>
        <v>Краски акварельные</v>
      </c>
      <c r="E121" s="21" t="s">
        <v>604</v>
      </c>
      <c r="F121" s="21" t="s">
        <v>605</v>
      </c>
      <c r="G121" s="21" t="s">
        <v>358</v>
      </c>
      <c r="H121" s="56" t="s">
        <v>63</v>
      </c>
      <c r="I121" s="57">
        <v>2</v>
      </c>
      <c r="J121" s="58">
        <v>200</v>
      </c>
      <c r="K121" s="21">
        <f t="shared" si="4"/>
        <v>0.4</v>
      </c>
      <c r="L121" s="21" t="s">
        <v>660</v>
      </c>
      <c r="M121" s="21" t="s">
        <v>17</v>
      </c>
      <c r="N121" s="21"/>
    </row>
    <row r="122" spans="1:14" s="22" customFormat="1" ht="33.75">
      <c r="A122" s="21">
        <v>118</v>
      </c>
      <c r="B122" s="56" t="s">
        <v>269</v>
      </c>
      <c r="C122" s="21" t="s">
        <v>68</v>
      </c>
      <c r="D122" s="21" t="str">
        <f t="shared" si="3"/>
        <v>Ластик</v>
      </c>
      <c r="E122" s="21" t="s">
        <v>460</v>
      </c>
      <c r="F122" s="21" t="s">
        <v>461</v>
      </c>
      <c r="G122" s="21" t="s">
        <v>358</v>
      </c>
      <c r="H122" s="56" t="s">
        <v>63</v>
      </c>
      <c r="I122" s="57">
        <v>21</v>
      </c>
      <c r="J122" s="58">
        <v>100</v>
      </c>
      <c r="K122" s="21">
        <f t="shared" si="4"/>
        <v>2.1</v>
      </c>
      <c r="L122" s="21" t="s">
        <v>660</v>
      </c>
      <c r="M122" s="21" t="s">
        <v>17</v>
      </c>
      <c r="N122" s="21"/>
    </row>
    <row r="123" spans="1:14" s="22" customFormat="1" ht="84.75" customHeight="1">
      <c r="A123" s="21">
        <v>119</v>
      </c>
      <c r="B123" s="56" t="s">
        <v>270</v>
      </c>
      <c r="C123" s="21" t="s">
        <v>68</v>
      </c>
      <c r="D123" s="21" t="str">
        <f t="shared" si="3"/>
        <v>Линейка 25 -40см</v>
      </c>
      <c r="E123" s="21" t="s">
        <v>488</v>
      </c>
      <c r="F123" s="28" t="s">
        <v>489</v>
      </c>
      <c r="G123" s="21" t="s">
        <v>358</v>
      </c>
      <c r="H123" s="56" t="s">
        <v>63</v>
      </c>
      <c r="I123" s="57">
        <v>7</v>
      </c>
      <c r="J123" s="58">
        <v>100</v>
      </c>
      <c r="K123" s="21">
        <f t="shared" si="4"/>
        <v>0.7</v>
      </c>
      <c r="L123" s="21" t="s">
        <v>660</v>
      </c>
      <c r="M123" s="21" t="s">
        <v>17</v>
      </c>
      <c r="N123" s="21"/>
    </row>
    <row r="124" spans="1:14" s="22" customFormat="1" ht="33.75">
      <c r="A124" s="21">
        <v>120</v>
      </c>
      <c r="B124" s="56" t="s">
        <v>733</v>
      </c>
      <c r="C124" s="21" t="s">
        <v>68</v>
      </c>
      <c r="D124" s="21" t="str">
        <f t="shared" si="3"/>
        <v>Обложка для тетрадей</v>
      </c>
      <c r="E124" s="21" t="s">
        <v>504</v>
      </c>
      <c r="F124" s="28" t="s">
        <v>505</v>
      </c>
      <c r="G124" s="21" t="s">
        <v>358</v>
      </c>
      <c r="H124" s="56" t="s">
        <v>63</v>
      </c>
      <c r="I124" s="57">
        <v>80</v>
      </c>
      <c r="J124" s="58">
        <v>7</v>
      </c>
      <c r="K124" s="21">
        <f t="shared" si="4"/>
        <v>0.56</v>
      </c>
      <c r="L124" s="21" t="s">
        <v>660</v>
      </c>
      <c r="M124" s="21" t="s">
        <v>17</v>
      </c>
      <c r="N124" s="21"/>
    </row>
    <row r="125" spans="1:14" s="22" customFormat="1" ht="45">
      <c r="A125" s="21">
        <v>121</v>
      </c>
      <c r="B125" s="56" t="s">
        <v>272</v>
      </c>
      <c r="C125" s="21" t="s">
        <v>68</v>
      </c>
      <c r="D125" s="21" t="str">
        <f t="shared" si="3"/>
        <v>Общая тетрадь</v>
      </c>
      <c r="E125" s="21" t="s">
        <v>477</v>
      </c>
      <c r="F125" s="21" t="s">
        <v>478</v>
      </c>
      <c r="G125" s="21" t="s">
        <v>358</v>
      </c>
      <c r="H125" s="56" t="s">
        <v>63</v>
      </c>
      <c r="I125" s="57">
        <v>80</v>
      </c>
      <c r="J125" s="58">
        <v>40</v>
      </c>
      <c r="K125" s="21">
        <f t="shared" si="4"/>
        <v>3.2</v>
      </c>
      <c r="L125" s="21" t="s">
        <v>660</v>
      </c>
      <c r="M125" s="21" t="s">
        <v>17</v>
      </c>
      <c r="N125" s="21"/>
    </row>
    <row r="126" spans="1:14" s="22" customFormat="1" ht="45">
      <c r="A126" s="21">
        <v>122</v>
      </c>
      <c r="B126" s="56" t="s">
        <v>273</v>
      </c>
      <c r="C126" s="21" t="s">
        <v>68</v>
      </c>
      <c r="D126" s="21" t="str">
        <f t="shared" si="3"/>
        <v>Папка-файлы (60 листов)</v>
      </c>
      <c r="E126" s="21" t="s">
        <v>458</v>
      </c>
      <c r="F126" s="21" t="s">
        <v>459</v>
      </c>
      <c r="G126" s="21" t="s">
        <v>358</v>
      </c>
      <c r="H126" s="56" t="s">
        <v>63</v>
      </c>
      <c r="I126" s="57">
        <v>2</v>
      </c>
      <c r="J126" s="58">
        <v>200</v>
      </c>
      <c r="K126" s="21">
        <f t="shared" si="4"/>
        <v>0.4</v>
      </c>
      <c r="L126" s="21" t="s">
        <v>660</v>
      </c>
      <c r="M126" s="21" t="s">
        <v>17</v>
      </c>
      <c r="N126" s="21"/>
    </row>
    <row r="127" spans="1:14" s="22" customFormat="1" ht="88.5" customHeight="1">
      <c r="A127" s="21">
        <v>123</v>
      </c>
      <c r="B127" s="56" t="s">
        <v>734</v>
      </c>
      <c r="C127" s="21" t="s">
        <v>68</v>
      </c>
      <c r="D127" s="21" t="str">
        <f t="shared" si="3"/>
        <v>Пластилин</v>
      </c>
      <c r="E127" s="21" t="s">
        <v>488</v>
      </c>
      <c r="F127" s="28" t="s">
        <v>489</v>
      </c>
      <c r="G127" s="21" t="s">
        <v>358</v>
      </c>
      <c r="H127" s="56" t="s">
        <v>63</v>
      </c>
      <c r="I127" s="57">
        <v>2</v>
      </c>
      <c r="J127" s="58">
        <v>120</v>
      </c>
      <c r="K127" s="21">
        <f t="shared" si="4"/>
        <v>0.24</v>
      </c>
      <c r="L127" s="21" t="s">
        <v>660</v>
      </c>
      <c r="M127" s="21" t="s">
        <v>17</v>
      </c>
      <c r="N127" s="21"/>
    </row>
    <row r="128" spans="1:14" s="22" customFormat="1" ht="33.75">
      <c r="A128" s="21">
        <v>124</v>
      </c>
      <c r="B128" s="56" t="s">
        <v>275</v>
      </c>
      <c r="C128" s="21" t="s">
        <v>68</v>
      </c>
      <c r="D128" s="21" t="str">
        <f t="shared" si="3"/>
        <v>Ручки школьные</v>
      </c>
      <c r="E128" s="21" t="s">
        <v>481</v>
      </c>
      <c r="F128" s="21" t="s">
        <v>482</v>
      </c>
      <c r="G128" s="21" t="s">
        <v>358</v>
      </c>
      <c r="H128" s="56" t="s">
        <v>63</v>
      </c>
      <c r="I128" s="57">
        <v>21</v>
      </c>
      <c r="J128" s="58">
        <v>20</v>
      </c>
      <c r="K128" s="21">
        <f t="shared" si="4"/>
        <v>0.42</v>
      </c>
      <c r="L128" s="21" t="s">
        <v>660</v>
      </c>
      <c r="M128" s="21" t="s">
        <v>17</v>
      </c>
      <c r="N128" s="21"/>
    </row>
    <row r="129" spans="1:14" s="22" customFormat="1" ht="82.5" customHeight="1">
      <c r="A129" s="21">
        <v>125</v>
      </c>
      <c r="B129" s="56" t="s">
        <v>278</v>
      </c>
      <c r="C129" s="21" t="s">
        <v>68</v>
      </c>
      <c r="D129" s="21" t="str">
        <f t="shared" si="3"/>
        <v>Степлер </v>
      </c>
      <c r="E129" s="21" t="s">
        <v>488</v>
      </c>
      <c r="F129" s="28" t="s">
        <v>489</v>
      </c>
      <c r="G129" s="21" t="s">
        <v>358</v>
      </c>
      <c r="H129" s="56" t="s">
        <v>63</v>
      </c>
      <c r="I129" s="57">
        <v>1</v>
      </c>
      <c r="J129" s="58">
        <v>100</v>
      </c>
      <c r="K129" s="21">
        <f t="shared" si="4"/>
        <v>0.1</v>
      </c>
      <c r="L129" s="21" t="s">
        <v>660</v>
      </c>
      <c r="M129" s="21" t="s">
        <v>17</v>
      </c>
      <c r="N129" s="21"/>
    </row>
    <row r="130" spans="1:14" s="22" customFormat="1" ht="33.75">
      <c r="A130" s="21">
        <v>126</v>
      </c>
      <c r="B130" s="56" t="s">
        <v>279</v>
      </c>
      <c r="C130" s="21" t="s">
        <v>68</v>
      </c>
      <c r="D130" s="21" t="str">
        <f t="shared" si="3"/>
        <v>Стержни</v>
      </c>
      <c r="E130" s="21" t="s">
        <v>479</v>
      </c>
      <c r="F130" s="21" t="s">
        <v>480</v>
      </c>
      <c r="G130" s="21" t="s">
        <v>358</v>
      </c>
      <c r="H130" s="56" t="s">
        <v>63</v>
      </c>
      <c r="I130" s="57">
        <v>20</v>
      </c>
      <c r="J130" s="58">
        <v>10</v>
      </c>
      <c r="K130" s="21">
        <f t="shared" si="4"/>
        <v>0.2</v>
      </c>
      <c r="L130" s="21" t="s">
        <v>660</v>
      </c>
      <c r="M130" s="21" t="s">
        <v>17</v>
      </c>
      <c r="N130" s="21"/>
    </row>
    <row r="131" spans="1:14" s="22" customFormat="1" ht="45">
      <c r="A131" s="21">
        <v>127</v>
      </c>
      <c r="B131" s="56" t="s">
        <v>281</v>
      </c>
      <c r="C131" s="21" t="s">
        <v>68</v>
      </c>
      <c r="D131" s="21" t="str">
        <f t="shared" si="3"/>
        <v>Тетради школьные</v>
      </c>
      <c r="E131" s="21" t="s">
        <v>477</v>
      </c>
      <c r="F131" s="21" t="s">
        <v>478</v>
      </c>
      <c r="G131" s="21" t="s">
        <v>358</v>
      </c>
      <c r="H131" s="56" t="s">
        <v>63</v>
      </c>
      <c r="I131" s="57">
        <v>80</v>
      </c>
      <c r="J131" s="58">
        <v>10</v>
      </c>
      <c r="K131" s="21">
        <f t="shared" si="4"/>
        <v>0.8</v>
      </c>
      <c r="L131" s="21" t="s">
        <v>660</v>
      </c>
      <c r="M131" s="21" t="s">
        <v>17</v>
      </c>
      <c r="N131" s="21"/>
    </row>
    <row r="132" spans="1:14" s="22" customFormat="1" ht="78.75">
      <c r="A132" s="21">
        <v>128</v>
      </c>
      <c r="B132" s="56" t="s">
        <v>735</v>
      </c>
      <c r="C132" s="21" t="s">
        <v>68</v>
      </c>
      <c r="D132" s="21" t="str">
        <f t="shared" si="3"/>
        <v>Транспортир</v>
      </c>
      <c r="E132" s="21" t="s">
        <v>488</v>
      </c>
      <c r="F132" s="28" t="s">
        <v>489</v>
      </c>
      <c r="G132" s="21" t="s">
        <v>358</v>
      </c>
      <c r="H132" s="56" t="s">
        <v>63</v>
      </c>
      <c r="I132" s="57">
        <v>4</v>
      </c>
      <c r="J132" s="58">
        <v>25</v>
      </c>
      <c r="K132" s="21">
        <f t="shared" si="4"/>
        <v>0.1</v>
      </c>
      <c r="L132" s="21" t="s">
        <v>660</v>
      </c>
      <c r="M132" s="21" t="s">
        <v>17</v>
      </c>
      <c r="N132" s="21"/>
    </row>
    <row r="133" spans="1:14" s="22" customFormat="1" ht="45">
      <c r="A133" s="21">
        <v>129</v>
      </c>
      <c r="B133" s="56" t="s">
        <v>282</v>
      </c>
      <c r="C133" s="21" t="s">
        <v>68</v>
      </c>
      <c r="D133" s="21" t="str">
        <f t="shared" si="3"/>
        <v>Файлы</v>
      </c>
      <c r="E133" s="21" t="s">
        <v>458</v>
      </c>
      <c r="F133" s="21" t="s">
        <v>459</v>
      </c>
      <c r="G133" s="21" t="s">
        <v>358</v>
      </c>
      <c r="H133" s="56" t="s">
        <v>63</v>
      </c>
      <c r="I133" s="57">
        <v>100</v>
      </c>
      <c r="J133" s="58">
        <v>5</v>
      </c>
      <c r="K133" s="21">
        <f t="shared" si="4"/>
        <v>0.5</v>
      </c>
      <c r="L133" s="21" t="s">
        <v>660</v>
      </c>
      <c r="M133" s="21" t="s">
        <v>17</v>
      </c>
      <c r="N133" s="21"/>
    </row>
    <row r="134" spans="1:14" s="22" customFormat="1" ht="81.75" customHeight="1">
      <c r="A134" s="21">
        <v>130</v>
      </c>
      <c r="B134" s="56" t="s">
        <v>283</v>
      </c>
      <c r="C134" s="21" t="s">
        <v>68</v>
      </c>
      <c r="D134" s="21" t="str">
        <f t="shared" si="3"/>
        <v>Штрих</v>
      </c>
      <c r="E134" s="21" t="s">
        <v>488</v>
      </c>
      <c r="F134" s="28" t="s">
        <v>489</v>
      </c>
      <c r="G134" s="21" t="s">
        <v>358</v>
      </c>
      <c r="H134" s="56" t="s">
        <v>63</v>
      </c>
      <c r="I134" s="57">
        <v>2</v>
      </c>
      <c r="J134" s="58">
        <v>50</v>
      </c>
      <c r="K134" s="21">
        <f t="shared" si="4"/>
        <v>0.1</v>
      </c>
      <c r="L134" s="21" t="s">
        <v>660</v>
      </c>
      <c r="M134" s="21" t="s">
        <v>17</v>
      </c>
      <c r="N134" s="21"/>
    </row>
    <row r="135" spans="1:14" s="22" customFormat="1" ht="80.25" customHeight="1">
      <c r="A135" s="21">
        <v>131</v>
      </c>
      <c r="B135" s="56" t="s">
        <v>736</v>
      </c>
      <c r="C135" s="21"/>
      <c r="D135" s="21" t="str">
        <f t="shared" si="3"/>
        <v>Фломастер</v>
      </c>
      <c r="E135" s="21" t="s">
        <v>488</v>
      </c>
      <c r="F135" s="28" t="s">
        <v>489</v>
      </c>
      <c r="G135" s="21" t="s">
        <v>358</v>
      </c>
      <c r="H135" s="56" t="s">
        <v>296</v>
      </c>
      <c r="I135" s="57">
        <v>3</v>
      </c>
      <c r="J135" s="58">
        <v>100</v>
      </c>
      <c r="K135" s="21">
        <f t="shared" si="4"/>
        <v>0.3</v>
      </c>
      <c r="L135" s="21" t="s">
        <v>660</v>
      </c>
      <c r="M135" s="21" t="s">
        <v>17</v>
      </c>
      <c r="N135" s="21"/>
    </row>
    <row r="136" spans="1:14" s="22" customFormat="1" ht="84.75" customHeight="1">
      <c r="A136" s="21">
        <v>132</v>
      </c>
      <c r="B136" s="56" t="s">
        <v>284</v>
      </c>
      <c r="C136" s="21" t="s">
        <v>68</v>
      </c>
      <c r="D136" s="21" t="str">
        <f t="shared" si="3"/>
        <v>Скобы к степлеру</v>
      </c>
      <c r="E136" s="21" t="s">
        <v>488</v>
      </c>
      <c r="F136" s="28" t="s">
        <v>489</v>
      </c>
      <c r="G136" s="21" t="s">
        <v>358</v>
      </c>
      <c r="H136" s="56" t="s">
        <v>66</v>
      </c>
      <c r="I136" s="57">
        <v>5</v>
      </c>
      <c r="J136" s="58">
        <v>50</v>
      </c>
      <c r="K136" s="21">
        <f t="shared" si="4"/>
        <v>0.25</v>
      </c>
      <c r="L136" s="21" t="s">
        <v>660</v>
      </c>
      <c r="M136" s="21" t="s">
        <v>17</v>
      </c>
      <c r="N136" s="21"/>
    </row>
    <row r="137" spans="1:14" s="22" customFormat="1" ht="45">
      <c r="A137" s="21">
        <v>133</v>
      </c>
      <c r="B137" s="56" t="s">
        <v>285</v>
      </c>
      <c r="C137" s="21" t="s">
        <v>68</v>
      </c>
      <c r="D137" s="21" t="str">
        <f t="shared" si="3"/>
        <v>скорошиватель платиковый</v>
      </c>
      <c r="E137" s="21" t="s">
        <v>458</v>
      </c>
      <c r="F137" s="21" t="s">
        <v>459</v>
      </c>
      <c r="G137" s="21" t="s">
        <v>358</v>
      </c>
      <c r="H137" s="56" t="s">
        <v>63</v>
      </c>
      <c r="I137" s="57">
        <v>8</v>
      </c>
      <c r="J137" s="58">
        <v>40</v>
      </c>
      <c r="K137" s="21">
        <f t="shared" si="4"/>
        <v>0.32</v>
      </c>
      <c r="L137" s="21" t="s">
        <v>660</v>
      </c>
      <c r="M137" s="21" t="s">
        <v>17</v>
      </c>
      <c r="N137" s="21"/>
    </row>
    <row r="138" spans="1:14" s="22" customFormat="1" ht="79.5" customHeight="1">
      <c r="A138" s="21">
        <v>134</v>
      </c>
      <c r="B138" s="56" t="s">
        <v>737</v>
      </c>
      <c r="C138" s="21" t="s">
        <v>68</v>
      </c>
      <c r="D138" s="21" t="str">
        <f t="shared" si="3"/>
        <v>Обложки к книгам</v>
      </c>
      <c r="E138" s="21" t="s">
        <v>488</v>
      </c>
      <c r="F138" s="28" t="s">
        <v>489</v>
      </c>
      <c r="G138" s="21" t="s">
        <v>358</v>
      </c>
      <c r="H138" s="56" t="s">
        <v>63</v>
      </c>
      <c r="I138" s="57">
        <v>60</v>
      </c>
      <c r="J138" s="58">
        <v>20</v>
      </c>
      <c r="K138" s="21">
        <f t="shared" si="4"/>
        <v>1.2</v>
      </c>
      <c r="L138" s="21" t="s">
        <v>660</v>
      </c>
      <c r="M138" s="21" t="s">
        <v>17</v>
      </c>
      <c r="N138" s="21"/>
    </row>
    <row r="139" spans="1:14" s="22" customFormat="1" ht="37.5" customHeight="1">
      <c r="A139" s="21">
        <v>135</v>
      </c>
      <c r="B139" s="56" t="s">
        <v>742</v>
      </c>
      <c r="C139" s="21" t="s">
        <v>68</v>
      </c>
      <c r="D139" s="21" t="str">
        <f t="shared" si="3"/>
        <v>Контурная карта  по Истории и Географии</v>
      </c>
      <c r="E139" s="21" t="s">
        <v>749</v>
      </c>
      <c r="F139" s="28" t="s">
        <v>751</v>
      </c>
      <c r="G139" s="21" t="s">
        <v>358</v>
      </c>
      <c r="H139" s="56" t="s">
        <v>63</v>
      </c>
      <c r="I139" s="57">
        <v>5</v>
      </c>
      <c r="J139" s="58">
        <v>60</v>
      </c>
      <c r="K139" s="21">
        <f t="shared" si="4"/>
        <v>0.3</v>
      </c>
      <c r="L139" s="21" t="s">
        <v>660</v>
      </c>
      <c r="M139" s="21" t="s">
        <v>17</v>
      </c>
      <c r="N139" s="21"/>
    </row>
    <row r="140" spans="1:14" s="22" customFormat="1" ht="33.75">
      <c r="A140" s="21">
        <v>136</v>
      </c>
      <c r="B140" s="56" t="s">
        <v>741</v>
      </c>
      <c r="C140" s="21" t="s">
        <v>68</v>
      </c>
      <c r="D140" s="21" t="str">
        <f t="shared" si="3"/>
        <v>Атлас по Истории и Географии</v>
      </c>
      <c r="E140" s="21" t="s">
        <v>750</v>
      </c>
      <c r="F140" s="21" t="s">
        <v>752</v>
      </c>
      <c r="G140" s="21" t="s">
        <v>358</v>
      </c>
      <c r="H140" s="56" t="s">
        <v>63</v>
      </c>
      <c r="I140" s="57">
        <v>5</v>
      </c>
      <c r="J140" s="58">
        <v>300</v>
      </c>
      <c r="K140" s="21">
        <f t="shared" si="4"/>
        <v>1.5</v>
      </c>
      <c r="L140" s="21" t="s">
        <v>660</v>
      </c>
      <c r="M140" s="21" t="s">
        <v>17</v>
      </c>
      <c r="N140" s="21"/>
    </row>
    <row r="141" spans="1:14" s="22" customFormat="1" ht="33" customHeight="1">
      <c r="A141" s="21">
        <v>137</v>
      </c>
      <c r="B141" s="56" t="s">
        <v>738</v>
      </c>
      <c r="C141" s="21" t="s">
        <v>68</v>
      </c>
      <c r="D141" s="21" t="str">
        <f t="shared" si="3"/>
        <v>Кваски акварель</v>
      </c>
      <c r="E141" s="21" t="s">
        <v>604</v>
      </c>
      <c r="F141" s="21" t="s">
        <v>605</v>
      </c>
      <c r="G141" s="21" t="s">
        <v>358</v>
      </c>
      <c r="H141" s="56" t="s">
        <v>63</v>
      </c>
      <c r="I141" s="57">
        <v>2</v>
      </c>
      <c r="J141" s="58">
        <v>600</v>
      </c>
      <c r="K141" s="21">
        <f t="shared" si="4"/>
        <v>1.2</v>
      </c>
      <c r="L141" s="21" t="s">
        <v>660</v>
      </c>
      <c r="M141" s="21" t="s">
        <v>17</v>
      </c>
      <c r="N141" s="21"/>
    </row>
    <row r="142" spans="1:14" s="22" customFormat="1" ht="83.25" customHeight="1">
      <c r="A142" s="21">
        <v>138</v>
      </c>
      <c r="B142" s="56" t="s">
        <v>739</v>
      </c>
      <c r="C142" s="21" t="s">
        <v>68</v>
      </c>
      <c r="D142" s="21" t="str">
        <f t="shared" si="3"/>
        <v>Дневник</v>
      </c>
      <c r="E142" s="21" t="s">
        <v>488</v>
      </c>
      <c r="F142" s="28" t="s">
        <v>489</v>
      </c>
      <c r="G142" s="21" t="s">
        <v>358</v>
      </c>
      <c r="H142" s="56" t="s">
        <v>63</v>
      </c>
      <c r="I142" s="57">
        <v>7</v>
      </c>
      <c r="J142" s="58">
        <v>30</v>
      </c>
      <c r="K142" s="21">
        <f t="shared" si="4"/>
        <v>0.21</v>
      </c>
      <c r="L142" s="21" t="s">
        <v>660</v>
      </c>
      <c r="M142" s="21" t="s">
        <v>17</v>
      </c>
      <c r="N142" s="21"/>
    </row>
    <row r="143" spans="1:14" s="55" customFormat="1" ht="60" customHeight="1">
      <c r="A143" s="21">
        <v>139</v>
      </c>
      <c r="B143" s="53" t="s">
        <v>740</v>
      </c>
      <c r="C143" s="45" t="s">
        <v>68</v>
      </c>
      <c r="D143" s="59" t="str">
        <f t="shared" si="3"/>
        <v>Тосилки</v>
      </c>
      <c r="E143" s="45" t="s">
        <v>488</v>
      </c>
      <c r="F143" s="48" t="s">
        <v>489</v>
      </c>
      <c r="G143" s="45" t="s">
        <v>358</v>
      </c>
      <c r="H143" s="53" t="s">
        <v>63</v>
      </c>
      <c r="I143" s="45">
        <v>14</v>
      </c>
      <c r="J143" s="60">
        <v>20</v>
      </c>
      <c r="K143" s="21">
        <f t="shared" si="4"/>
        <v>0.28</v>
      </c>
      <c r="L143" s="45" t="s">
        <v>660</v>
      </c>
      <c r="M143" s="45" t="s">
        <v>17</v>
      </c>
      <c r="N143" s="45"/>
    </row>
    <row r="144" spans="1:14" s="33" customFormat="1" ht="38.25" customHeight="1">
      <c r="A144" s="21">
        <v>140</v>
      </c>
      <c r="B144" s="57" t="s">
        <v>760</v>
      </c>
      <c r="C144" s="21" t="s">
        <v>68</v>
      </c>
      <c r="D144" s="21" t="str">
        <f t="shared" si="3"/>
        <v>Шампунь 250 мл</v>
      </c>
      <c r="E144" s="21" t="s">
        <v>463</v>
      </c>
      <c r="F144" s="21" t="s">
        <v>464</v>
      </c>
      <c r="G144" s="21" t="s">
        <v>358</v>
      </c>
      <c r="H144" s="57" t="s">
        <v>63</v>
      </c>
      <c r="I144" s="57">
        <v>30</v>
      </c>
      <c r="J144" s="61">
        <v>150</v>
      </c>
      <c r="K144" s="21">
        <f t="shared" si="4"/>
        <v>4.5</v>
      </c>
      <c r="L144" s="21" t="s">
        <v>16</v>
      </c>
      <c r="M144" s="21" t="s">
        <v>17</v>
      </c>
      <c r="N144" s="31"/>
    </row>
    <row r="145" spans="1:14" s="33" customFormat="1" ht="33.75">
      <c r="A145" s="21">
        <v>141</v>
      </c>
      <c r="B145" s="57" t="s">
        <v>753</v>
      </c>
      <c r="C145" s="21" t="s">
        <v>68</v>
      </c>
      <c r="D145" s="21" t="str">
        <f t="shared" si="3"/>
        <v>Зубная щетка</v>
      </c>
      <c r="E145" s="21" t="s">
        <v>486</v>
      </c>
      <c r="F145" s="21" t="s">
        <v>487</v>
      </c>
      <c r="G145" s="21" t="s">
        <v>358</v>
      </c>
      <c r="H145" s="57" t="s">
        <v>63</v>
      </c>
      <c r="I145" s="57">
        <v>28</v>
      </c>
      <c r="J145" s="61">
        <v>80</v>
      </c>
      <c r="K145" s="21">
        <f t="shared" si="4"/>
        <v>2.24</v>
      </c>
      <c r="L145" s="21" t="s">
        <v>16</v>
      </c>
      <c r="M145" s="21" t="s">
        <v>17</v>
      </c>
      <c r="N145" s="31"/>
    </row>
    <row r="146" spans="1:14" s="33" customFormat="1" ht="42.75" customHeight="1">
      <c r="A146" s="21">
        <v>142</v>
      </c>
      <c r="B146" s="57" t="s">
        <v>465</v>
      </c>
      <c r="C146" s="21" t="s">
        <v>68</v>
      </c>
      <c r="D146" s="21" t="str">
        <f t="shared" si="3"/>
        <v>Зубная паста</v>
      </c>
      <c r="E146" s="21" t="s">
        <v>466</v>
      </c>
      <c r="F146" s="21" t="s">
        <v>467</v>
      </c>
      <c r="G146" s="21" t="s">
        <v>358</v>
      </c>
      <c r="H146" s="57" t="s">
        <v>63</v>
      </c>
      <c r="I146" s="57">
        <v>30</v>
      </c>
      <c r="J146" s="61">
        <v>140</v>
      </c>
      <c r="K146" s="21">
        <f t="shared" si="4"/>
        <v>4.2</v>
      </c>
      <c r="L146" s="21" t="s">
        <v>16</v>
      </c>
      <c r="M146" s="21" t="s">
        <v>17</v>
      </c>
      <c r="N146" s="31"/>
    </row>
    <row r="147" spans="1:14" s="33" customFormat="1" ht="58.5" customHeight="1">
      <c r="A147" s="21">
        <v>143</v>
      </c>
      <c r="B147" s="57" t="s">
        <v>754</v>
      </c>
      <c r="C147" s="21" t="s">
        <v>68</v>
      </c>
      <c r="D147" s="21" t="str">
        <f t="shared" si="3"/>
        <v>Мыло туалетное</v>
      </c>
      <c r="E147" s="21" t="s">
        <v>469</v>
      </c>
      <c r="F147" s="21" t="s">
        <v>470</v>
      </c>
      <c r="G147" s="21" t="s">
        <v>358</v>
      </c>
      <c r="H147" s="57" t="s">
        <v>63</v>
      </c>
      <c r="I147" s="57">
        <v>50</v>
      </c>
      <c r="J147" s="61">
        <v>70</v>
      </c>
      <c r="K147" s="21">
        <f t="shared" si="4"/>
        <v>3.5</v>
      </c>
      <c r="L147" s="21" t="s">
        <v>16</v>
      </c>
      <c r="M147" s="21" t="s">
        <v>17</v>
      </c>
      <c r="N147" s="31"/>
    </row>
    <row r="148" spans="1:14" s="33" customFormat="1" ht="51" customHeight="1">
      <c r="A148" s="21">
        <v>144</v>
      </c>
      <c r="B148" s="57" t="s">
        <v>755</v>
      </c>
      <c r="C148" s="21" t="s">
        <v>68</v>
      </c>
      <c r="D148" s="21" t="str">
        <f t="shared" si="3"/>
        <v>Мыло хозяйственное</v>
      </c>
      <c r="E148" s="21" t="s">
        <v>804</v>
      </c>
      <c r="F148" s="21" t="s">
        <v>805</v>
      </c>
      <c r="G148" s="21" t="s">
        <v>358</v>
      </c>
      <c r="H148" s="57" t="s">
        <v>63</v>
      </c>
      <c r="I148" s="57">
        <v>40</v>
      </c>
      <c r="J148" s="61">
        <v>50</v>
      </c>
      <c r="K148" s="21">
        <f t="shared" si="4"/>
        <v>2</v>
      </c>
      <c r="L148" s="21" t="s">
        <v>16</v>
      </c>
      <c r="M148" s="21" t="s">
        <v>17</v>
      </c>
      <c r="N148" s="31"/>
    </row>
    <row r="149" spans="1:14" s="33" customFormat="1" ht="36.75" customHeight="1">
      <c r="A149" s="21">
        <v>145</v>
      </c>
      <c r="B149" s="57" t="s">
        <v>516</v>
      </c>
      <c r="C149" s="21" t="s">
        <v>68</v>
      </c>
      <c r="D149" s="21" t="str">
        <f t="shared" si="3"/>
        <v>Туалетная бумага</v>
      </c>
      <c r="E149" s="21" t="s">
        <v>517</v>
      </c>
      <c r="F149" s="21" t="s">
        <v>516</v>
      </c>
      <c r="G149" s="21" t="s">
        <v>358</v>
      </c>
      <c r="H149" s="57" t="s">
        <v>756</v>
      </c>
      <c r="I149" s="57">
        <v>60</v>
      </c>
      <c r="J149" s="61">
        <v>30</v>
      </c>
      <c r="K149" s="21">
        <f t="shared" si="4"/>
        <v>1.8</v>
      </c>
      <c r="L149" s="21" t="s">
        <v>16</v>
      </c>
      <c r="M149" s="21" t="s">
        <v>17</v>
      </c>
      <c r="N149" s="31"/>
    </row>
    <row r="150" spans="1:14" s="33" customFormat="1" ht="57.75" customHeight="1">
      <c r="A150" s="21">
        <v>146</v>
      </c>
      <c r="B150" s="57" t="s">
        <v>757</v>
      </c>
      <c r="C150" s="21" t="s">
        <v>68</v>
      </c>
      <c r="D150" s="21" t="str">
        <f t="shared" si="3"/>
        <v>Стиральный порошок</v>
      </c>
      <c r="E150" s="21" t="s">
        <v>806</v>
      </c>
      <c r="F150" s="21" t="s">
        <v>807</v>
      </c>
      <c r="G150" s="21" t="s">
        <v>358</v>
      </c>
      <c r="H150" s="57" t="s">
        <v>63</v>
      </c>
      <c r="I150" s="57">
        <v>30</v>
      </c>
      <c r="J150" s="61">
        <v>220</v>
      </c>
      <c r="K150" s="21">
        <f t="shared" si="4"/>
        <v>6.6</v>
      </c>
      <c r="L150" s="21" t="s">
        <v>16</v>
      </c>
      <c r="M150" s="21" t="s">
        <v>17</v>
      </c>
      <c r="N150" s="31"/>
    </row>
    <row r="151" spans="1:14" s="22" customFormat="1" ht="59.25" customHeight="1">
      <c r="A151" s="21">
        <v>147</v>
      </c>
      <c r="B151" s="57" t="s">
        <v>758</v>
      </c>
      <c r="C151" s="21" t="s">
        <v>68</v>
      </c>
      <c r="D151" s="21" t="str">
        <f t="shared" si="3"/>
        <v>Отбеливатель</v>
      </c>
      <c r="E151" s="21" t="s">
        <v>806</v>
      </c>
      <c r="F151" s="21" t="s">
        <v>807</v>
      </c>
      <c r="G151" s="21" t="s">
        <v>358</v>
      </c>
      <c r="H151" s="57" t="s">
        <v>63</v>
      </c>
      <c r="I151" s="57">
        <v>30</v>
      </c>
      <c r="J151" s="61">
        <v>200</v>
      </c>
      <c r="K151" s="21">
        <f t="shared" si="4"/>
        <v>6</v>
      </c>
      <c r="L151" s="21" t="s">
        <v>16</v>
      </c>
      <c r="M151" s="21" t="s">
        <v>17</v>
      </c>
      <c r="N151" s="21"/>
    </row>
    <row r="152" spans="1:14" s="22" customFormat="1" ht="57.75" customHeight="1">
      <c r="A152" s="21">
        <v>148</v>
      </c>
      <c r="B152" s="57" t="s">
        <v>759</v>
      </c>
      <c r="C152" s="21" t="s">
        <v>68</v>
      </c>
      <c r="D152" s="21" t="str">
        <f t="shared" si="3"/>
        <v>Ополаскиватель</v>
      </c>
      <c r="E152" s="21" t="s">
        <v>806</v>
      </c>
      <c r="F152" s="21" t="s">
        <v>807</v>
      </c>
      <c r="G152" s="21" t="s">
        <v>358</v>
      </c>
      <c r="H152" s="57" t="s">
        <v>63</v>
      </c>
      <c r="I152" s="57">
        <v>30</v>
      </c>
      <c r="J152" s="61">
        <v>540</v>
      </c>
      <c r="K152" s="21">
        <f t="shared" si="4"/>
        <v>16.2</v>
      </c>
      <c r="L152" s="21" t="s">
        <v>16</v>
      </c>
      <c r="M152" s="21" t="s">
        <v>17</v>
      </c>
      <c r="N152" s="21"/>
    </row>
    <row r="153" spans="1:14" s="22" customFormat="1" ht="48" customHeight="1">
      <c r="A153" s="21">
        <v>149</v>
      </c>
      <c r="B153" s="57" t="s">
        <v>761</v>
      </c>
      <c r="C153" s="21" t="s">
        <v>68</v>
      </c>
      <c r="D153" s="21" t="str">
        <f t="shared" si="3"/>
        <v>Освежитель воздуха</v>
      </c>
      <c r="E153" s="21" t="s">
        <v>808</v>
      </c>
      <c r="F153" s="21" t="s">
        <v>809</v>
      </c>
      <c r="G153" s="21" t="s">
        <v>358</v>
      </c>
      <c r="H153" s="57" t="s">
        <v>63</v>
      </c>
      <c r="I153" s="57">
        <v>12</v>
      </c>
      <c r="J153" s="61">
        <v>250</v>
      </c>
      <c r="K153" s="21">
        <f t="shared" si="4"/>
        <v>3</v>
      </c>
      <c r="L153" s="21" t="s">
        <v>16</v>
      </c>
      <c r="M153" s="21" t="s">
        <v>17</v>
      </c>
      <c r="N153" s="21"/>
    </row>
    <row r="154" spans="1:14" s="22" customFormat="1" ht="56.25" customHeight="1">
      <c r="A154" s="21">
        <v>150</v>
      </c>
      <c r="B154" s="57" t="s">
        <v>762</v>
      </c>
      <c r="C154" s="21" t="s">
        <v>68</v>
      </c>
      <c r="D154" s="21" t="str">
        <f t="shared" si="3"/>
        <v>Чистящее средство для раковин</v>
      </c>
      <c r="E154" s="21" t="s">
        <v>806</v>
      </c>
      <c r="F154" s="21" t="s">
        <v>807</v>
      </c>
      <c r="G154" s="21" t="s">
        <v>358</v>
      </c>
      <c r="H154" s="57" t="s">
        <v>63</v>
      </c>
      <c r="I154" s="57">
        <v>6</v>
      </c>
      <c r="J154" s="61">
        <v>230</v>
      </c>
      <c r="K154" s="21">
        <f t="shared" si="4"/>
        <v>1.38</v>
      </c>
      <c r="L154" s="21" t="s">
        <v>16</v>
      </c>
      <c r="M154" s="21" t="s">
        <v>17</v>
      </c>
      <c r="N154" s="21"/>
    </row>
    <row r="155" spans="1:14" s="22" customFormat="1" ht="60" customHeight="1">
      <c r="A155" s="21">
        <v>151</v>
      </c>
      <c r="B155" s="57" t="s">
        <v>763</v>
      </c>
      <c r="C155" s="21" t="s">
        <v>68</v>
      </c>
      <c r="D155" s="21" t="str">
        <f t="shared" si="3"/>
        <v>Средство для чистки унитаза</v>
      </c>
      <c r="E155" s="21" t="s">
        <v>806</v>
      </c>
      <c r="F155" s="21" t="s">
        <v>807</v>
      </c>
      <c r="G155" s="21" t="s">
        <v>358</v>
      </c>
      <c r="H155" s="57" t="s">
        <v>63</v>
      </c>
      <c r="I155" s="57">
        <v>20</v>
      </c>
      <c r="J155" s="61">
        <v>230</v>
      </c>
      <c r="K155" s="21">
        <f t="shared" si="4"/>
        <v>4.6</v>
      </c>
      <c r="L155" s="21" t="s">
        <v>16</v>
      </c>
      <c r="M155" s="21" t="s">
        <v>17</v>
      </c>
      <c r="N155" s="21"/>
    </row>
    <row r="156" spans="1:14" s="22" customFormat="1" ht="61.5" customHeight="1">
      <c r="A156" s="21">
        <v>152</v>
      </c>
      <c r="B156" s="57" t="s">
        <v>764</v>
      </c>
      <c r="C156" s="21" t="s">
        <v>68</v>
      </c>
      <c r="D156" s="21" t="str">
        <f t="shared" si="3"/>
        <v>Средство для мытья посуды</v>
      </c>
      <c r="E156" s="21" t="s">
        <v>806</v>
      </c>
      <c r="F156" s="21" t="s">
        <v>807</v>
      </c>
      <c r="G156" s="21" t="s">
        <v>358</v>
      </c>
      <c r="H156" s="57" t="s">
        <v>63</v>
      </c>
      <c r="I156" s="57">
        <v>12</v>
      </c>
      <c r="J156" s="61">
        <v>220</v>
      </c>
      <c r="K156" s="21">
        <f t="shared" si="4"/>
        <v>2.64</v>
      </c>
      <c r="L156" s="21" t="s">
        <v>16</v>
      </c>
      <c r="M156" s="21" t="s">
        <v>17</v>
      </c>
      <c r="N156" s="21"/>
    </row>
    <row r="157" spans="1:14" s="22" customFormat="1" ht="64.5" customHeight="1">
      <c r="A157" s="21">
        <v>153</v>
      </c>
      <c r="B157" s="57" t="s">
        <v>765</v>
      </c>
      <c r="C157" s="21" t="s">
        <v>68</v>
      </c>
      <c r="D157" s="21" t="str">
        <f t="shared" si="3"/>
        <v>Средство для мытья окон</v>
      </c>
      <c r="E157" s="21" t="s">
        <v>806</v>
      </c>
      <c r="F157" s="21" t="s">
        <v>807</v>
      </c>
      <c r="G157" s="21" t="s">
        <v>358</v>
      </c>
      <c r="H157" s="57" t="s">
        <v>63</v>
      </c>
      <c r="I157" s="57">
        <v>6</v>
      </c>
      <c r="J157" s="61">
        <v>200</v>
      </c>
      <c r="K157" s="21">
        <f t="shared" si="4"/>
        <v>1.2</v>
      </c>
      <c r="L157" s="21" t="s">
        <v>16</v>
      </c>
      <c r="M157" s="21" t="s">
        <v>17</v>
      </c>
      <c r="N157" s="21"/>
    </row>
    <row r="158" spans="1:14" s="22" customFormat="1" ht="60" customHeight="1">
      <c r="A158" s="21">
        <v>154</v>
      </c>
      <c r="B158" s="57" t="s">
        <v>766</v>
      </c>
      <c r="C158" s="21" t="s">
        <v>68</v>
      </c>
      <c r="D158" s="21" t="str">
        <f t="shared" si="3"/>
        <v>Салфетки для мытья посуды</v>
      </c>
      <c r="E158" s="21" t="s">
        <v>806</v>
      </c>
      <c r="F158" s="21" t="s">
        <v>807</v>
      </c>
      <c r="G158" s="21" t="s">
        <v>358</v>
      </c>
      <c r="H158" s="57" t="s">
        <v>63</v>
      </c>
      <c r="I158" s="57">
        <v>24</v>
      </c>
      <c r="J158" s="61">
        <v>50</v>
      </c>
      <c r="K158" s="21">
        <f t="shared" si="4"/>
        <v>1.2</v>
      </c>
      <c r="L158" s="21" t="s">
        <v>16</v>
      </c>
      <c r="M158" s="21" t="s">
        <v>17</v>
      </c>
      <c r="N158" s="21"/>
    </row>
    <row r="159" spans="1:14" s="22" customFormat="1" ht="34.5" customHeight="1">
      <c r="A159" s="21">
        <v>155</v>
      </c>
      <c r="B159" s="57" t="s">
        <v>767</v>
      </c>
      <c r="C159" s="21" t="s">
        <v>68</v>
      </c>
      <c r="D159" s="21" t="str">
        <f t="shared" si="3"/>
        <v>Губка для посуды</v>
      </c>
      <c r="E159" s="21" t="s">
        <v>814</v>
      </c>
      <c r="F159" s="21" t="s">
        <v>815</v>
      </c>
      <c r="G159" s="21" t="s">
        <v>358</v>
      </c>
      <c r="H159" s="57" t="s">
        <v>63</v>
      </c>
      <c r="I159" s="57">
        <v>25</v>
      </c>
      <c r="J159" s="61">
        <v>85</v>
      </c>
      <c r="K159" s="21">
        <f t="shared" si="4"/>
        <v>2.125</v>
      </c>
      <c r="L159" s="21" t="s">
        <v>16</v>
      </c>
      <c r="M159" s="21" t="s">
        <v>17</v>
      </c>
      <c r="N159" s="21"/>
    </row>
    <row r="160" spans="1:14" s="22" customFormat="1" ht="39.75" customHeight="1">
      <c r="A160" s="21">
        <v>156</v>
      </c>
      <c r="B160" s="57" t="s">
        <v>768</v>
      </c>
      <c r="C160" s="21" t="s">
        <v>68</v>
      </c>
      <c r="D160" s="21" t="str">
        <f t="shared" si="3"/>
        <v>Ершик для чистки посуды</v>
      </c>
      <c r="E160" s="21" t="s">
        <v>810</v>
      </c>
      <c r="F160" s="21" t="s">
        <v>811</v>
      </c>
      <c r="G160" s="21" t="s">
        <v>358</v>
      </c>
      <c r="H160" s="57" t="s">
        <v>63</v>
      </c>
      <c r="I160" s="57">
        <v>24</v>
      </c>
      <c r="J160" s="61">
        <v>30</v>
      </c>
      <c r="K160" s="21">
        <f t="shared" si="4"/>
        <v>0.72</v>
      </c>
      <c r="L160" s="21" t="s">
        <v>16</v>
      </c>
      <c r="M160" s="21" t="s">
        <v>17</v>
      </c>
      <c r="N160" s="21"/>
    </row>
    <row r="161" spans="1:14" s="22" customFormat="1" ht="44.25" customHeight="1">
      <c r="A161" s="21">
        <v>157</v>
      </c>
      <c r="B161" s="57" t="s">
        <v>769</v>
      </c>
      <c r="C161" s="21" t="s">
        <v>68</v>
      </c>
      <c r="D161" s="21" t="str">
        <f t="shared" si="3"/>
        <v>Салфетки бумажные</v>
      </c>
      <c r="E161" s="21" t="s">
        <v>606</v>
      </c>
      <c r="F161" s="21" t="s">
        <v>609</v>
      </c>
      <c r="G161" s="21" t="s">
        <v>358</v>
      </c>
      <c r="H161" s="57" t="s">
        <v>134</v>
      </c>
      <c r="I161" s="57">
        <v>20</v>
      </c>
      <c r="J161" s="61">
        <v>130</v>
      </c>
      <c r="K161" s="21">
        <f t="shared" si="4"/>
        <v>2.6</v>
      </c>
      <c r="L161" s="21" t="s">
        <v>16</v>
      </c>
      <c r="M161" s="21" t="s">
        <v>17</v>
      </c>
      <c r="N161" s="21"/>
    </row>
    <row r="162" spans="1:14" s="22" customFormat="1" ht="51" customHeight="1">
      <c r="A162" s="21">
        <v>158</v>
      </c>
      <c r="B162" s="57" t="s">
        <v>770</v>
      </c>
      <c r="C162" s="21" t="s">
        <v>68</v>
      </c>
      <c r="D162" s="21" t="str">
        <f t="shared" si="3"/>
        <v>Кленка</v>
      </c>
      <c r="E162" s="21" t="s">
        <v>606</v>
      </c>
      <c r="F162" s="21" t="s">
        <v>609</v>
      </c>
      <c r="G162" s="21" t="s">
        <v>358</v>
      </c>
      <c r="H162" s="57" t="s">
        <v>220</v>
      </c>
      <c r="I162" s="57">
        <v>6</v>
      </c>
      <c r="J162" s="61">
        <v>300</v>
      </c>
      <c r="K162" s="21">
        <f t="shared" si="4"/>
        <v>1.8</v>
      </c>
      <c r="L162" s="21" t="s">
        <v>16</v>
      </c>
      <c r="M162" s="21" t="s">
        <v>17</v>
      </c>
      <c r="N162" s="21"/>
    </row>
    <row r="163" spans="1:14" s="22" customFormat="1" ht="33.75" customHeight="1">
      <c r="A163" s="21">
        <v>159</v>
      </c>
      <c r="B163" s="57" t="s">
        <v>771</v>
      </c>
      <c r="C163" s="21" t="s">
        <v>68</v>
      </c>
      <c r="D163" s="21" t="str">
        <f t="shared" si="3"/>
        <v>Бокалы чайные</v>
      </c>
      <c r="E163" s="21" t="s">
        <v>612</v>
      </c>
      <c r="F163" s="21" t="s">
        <v>613</v>
      </c>
      <c r="G163" s="21" t="s">
        <v>358</v>
      </c>
      <c r="H163" s="21" t="s">
        <v>63</v>
      </c>
      <c r="I163" s="64">
        <v>10</v>
      </c>
      <c r="J163" s="65">
        <v>120</v>
      </c>
      <c r="K163" s="21">
        <f t="shared" si="4"/>
        <v>1.2</v>
      </c>
      <c r="L163" s="21" t="s">
        <v>16</v>
      </c>
      <c r="M163" s="21" t="s">
        <v>17</v>
      </c>
      <c r="N163" s="21"/>
    </row>
    <row r="164" spans="1:14" s="22" customFormat="1" ht="45">
      <c r="A164" s="21">
        <v>160</v>
      </c>
      <c r="B164" s="57" t="s">
        <v>772</v>
      </c>
      <c r="C164" s="21" t="s">
        <v>68</v>
      </c>
      <c r="D164" s="21" t="str">
        <f t="shared" si="3"/>
        <v>Ложки  нержавеющие (чайные)</v>
      </c>
      <c r="E164" s="21" t="s">
        <v>616</v>
      </c>
      <c r="F164" s="21" t="s">
        <v>617</v>
      </c>
      <c r="G164" s="21" t="s">
        <v>358</v>
      </c>
      <c r="H164" s="21" t="s">
        <v>63</v>
      </c>
      <c r="I164" s="64">
        <v>24</v>
      </c>
      <c r="J164" s="65">
        <v>50</v>
      </c>
      <c r="K164" s="21">
        <f t="shared" si="4"/>
        <v>1.2</v>
      </c>
      <c r="L164" s="21" t="s">
        <v>16</v>
      </c>
      <c r="M164" s="21" t="s">
        <v>17</v>
      </c>
      <c r="N164" s="21"/>
    </row>
    <row r="165" spans="1:14" s="22" customFormat="1" ht="50.25" customHeight="1">
      <c r="A165" s="21">
        <v>161</v>
      </c>
      <c r="B165" s="57" t="s">
        <v>773</v>
      </c>
      <c r="C165" s="21" t="s">
        <v>68</v>
      </c>
      <c r="D165" s="21" t="str">
        <f>B165</f>
        <v>Ложки  нержавеющие (столовые)</v>
      </c>
      <c r="E165" s="21" t="s">
        <v>616</v>
      </c>
      <c r="F165" s="21" t="s">
        <v>617</v>
      </c>
      <c r="G165" s="21" t="s">
        <v>358</v>
      </c>
      <c r="H165" s="21" t="s">
        <v>220</v>
      </c>
      <c r="I165" s="64">
        <v>24</v>
      </c>
      <c r="J165" s="65">
        <v>100</v>
      </c>
      <c r="K165" s="21">
        <f t="shared" si="4"/>
        <v>2.4</v>
      </c>
      <c r="L165" s="21" t="s">
        <v>16</v>
      </c>
      <c r="M165" s="21" t="s">
        <v>17</v>
      </c>
      <c r="N165" s="21"/>
    </row>
    <row r="166" spans="1:14" s="22" customFormat="1" ht="38.25" customHeight="1">
      <c r="A166" s="21">
        <v>162</v>
      </c>
      <c r="B166" s="57" t="s">
        <v>623</v>
      </c>
      <c r="C166" s="21"/>
      <c r="D166" s="21" t="str">
        <f aca="true" t="shared" si="5" ref="D166:D249">B166</f>
        <v>Разделочные доски (Деревянные)</v>
      </c>
      <c r="E166" s="21" t="s">
        <v>610</v>
      </c>
      <c r="F166" s="21" t="s">
        <v>611</v>
      </c>
      <c r="G166" s="21" t="s">
        <v>358</v>
      </c>
      <c r="H166" s="21" t="s">
        <v>63</v>
      </c>
      <c r="I166" s="64">
        <v>5</v>
      </c>
      <c r="J166" s="65">
        <v>500</v>
      </c>
      <c r="K166" s="21">
        <f t="shared" si="4"/>
        <v>2.5</v>
      </c>
      <c r="L166" s="21" t="s">
        <v>16</v>
      </c>
      <c r="M166" s="21" t="s">
        <v>17</v>
      </c>
      <c r="N166" s="21"/>
    </row>
    <row r="167" spans="1:14" s="22" customFormat="1" ht="33.75">
      <c r="A167" s="21">
        <v>163</v>
      </c>
      <c r="B167" s="57" t="s">
        <v>776</v>
      </c>
      <c r="C167" s="21" t="s">
        <v>68</v>
      </c>
      <c r="D167" s="21" t="str">
        <f t="shared" si="5"/>
        <v>Емкость для продуктов 20л</v>
      </c>
      <c r="E167" s="21" t="s">
        <v>812</v>
      </c>
      <c r="F167" s="21" t="s">
        <v>813</v>
      </c>
      <c r="G167" s="21" t="s">
        <v>358</v>
      </c>
      <c r="H167" s="21" t="s">
        <v>63</v>
      </c>
      <c r="I167" s="64">
        <v>5</v>
      </c>
      <c r="J167" s="65">
        <v>1200</v>
      </c>
      <c r="K167" s="21">
        <f t="shared" si="4"/>
        <v>6</v>
      </c>
      <c r="L167" s="21" t="s">
        <v>16</v>
      </c>
      <c r="M167" s="21" t="s">
        <v>17</v>
      </c>
      <c r="N167" s="21"/>
    </row>
    <row r="168" spans="1:14" s="22" customFormat="1" ht="33.75">
      <c r="A168" s="21">
        <v>164</v>
      </c>
      <c r="B168" s="57" t="s">
        <v>774</v>
      </c>
      <c r="C168" s="21" t="s">
        <v>68</v>
      </c>
      <c r="D168" s="21" t="str">
        <f t="shared" si="5"/>
        <v>Крем для обуви</v>
      </c>
      <c r="E168" s="21" t="s">
        <v>848</v>
      </c>
      <c r="F168" s="21" t="s">
        <v>849</v>
      </c>
      <c r="G168" s="21" t="s">
        <v>358</v>
      </c>
      <c r="H168" s="21" t="s">
        <v>63</v>
      </c>
      <c r="I168" s="64">
        <v>10</v>
      </c>
      <c r="J168" s="65">
        <v>120</v>
      </c>
      <c r="K168" s="21">
        <f t="shared" si="4"/>
        <v>1.2</v>
      </c>
      <c r="L168" s="21" t="s">
        <v>16</v>
      </c>
      <c r="M168" s="21" t="s">
        <v>17</v>
      </c>
      <c r="N168" s="21"/>
    </row>
    <row r="169" spans="1:14" s="22" customFormat="1" ht="67.5">
      <c r="A169" s="21">
        <v>165</v>
      </c>
      <c r="B169" s="57" t="s">
        <v>775</v>
      </c>
      <c r="C169" s="21" t="s">
        <v>68</v>
      </c>
      <c r="D169" s="21" t="str">
        <f t="shared" si="5"/>
        <v>Шланг поливной</v>
      </c>
      <c r="E169" s="21" t="s">
        <v>818</v>
      </c>
      <c r="F169" s="21" t="s">
        <v>819</v>
      </c>
      <c r="G169" s="21" t="s">
        <v>358</v>
      </c>
      <c r="H169" s="21" t="s">
        <v>220</v>
      </c>
      <c r="I169" s="64">
        <v>50</v>
      </c>
      <c r="J169" s="65">
        <v>170</v>
      </c>
      <c r="K169" s="21">
        <f t="shared" si="4"/>
        <v>8.5</v>
      </c>
      <c r="L169" s="21" t="s">
        <v>16</v>
      </c>
      <c r="M169" s="21" t="s">
        <v>17</v>
      </c>
      <c r="N169" s="21"/>
    </row>
    <row r="170" spans="1:18" s="33" customFormat="1" ht="33.75">
      <c r="A170" s="21">
        <v>166</v>
      </c>
      <c r="B170" s="57" t="s">
        <v>777</v>
      </c>
      <c r="C170" s="21" t="s">
        <v>68</v>
      </c>
      <c r="D170" s="21" t="str">
        <f t="shared" si="5"/>
        <v>Ведро оцинкованное (для угля)</v>
      </c>
      <c r="E170" s="21" t="s">
        <v>497</v>
      </c>
      <c r="F170" s="21" t="s">
        <v>498</v>
      </c>
      <c r="G170" s="21" t="s">
        <v>358</v>
      </c>
      <c r="H170" s="21" t="s">
        <v>63</v>
      </c>
      <c r="I170" s="64">
        <v>5</v>
      </c>
      <c r="J170" s="65">
        <v>500</v>
      </c>
      <c r="K170" s="21">
        <f t="shared" si="4"/>
        <v>2.5</v>
      </c>
      <c r="L170" s="21" t="s">
        <v>16</v>
      </c>
      <c r="M170" s="21" t="s">
        <v>17</v>
      </c>
      <c r="N170" s="31"/>
      <c r="R170" s="33">
        <f>244-18</f>
        <v>226</v>
      </c>
    </row>
    <row r="171" spans="1:18" s="22" customFormat="1" ht="33.75">
      <c r="A171" s="21">
        <v>167</v>
      </c>
      <c r="B171" s="57" t="s">
        <v>778</v>
      </c>
      <c r="C171" s="21" t="s">
        <v>68</v>
      </c>
      <c r="D171" s="21" t="str">
        <f t="shared" si="5"/>
        <v>Тазы пластмассовые</v>
      </c>
      <c r="E171" s="21" t="s">
        <v>644</v>
      </c>
      <c r="F171" s="21" t="s">
        <v>820</v>
      </c>
      <c r="G171" s="21" t="s">
        <v>358</v>
      </c>
      <c r="H171" s="21" t="s">
        <v>63</v>
      </c>
      <c r="I171" s="64">
        <v>4</v>
      </c>
      <c r="J171" s="65">
        <v>600</v>
      </c>
      <c r="K171" s="21">
        <f t="shared" si="4"/>
        <v>2.4</v>
      </c>
      <c r="L171" s="21" t="s">
        <v>16</v>
      </c>
      <c r="M171" s="21" t="s">
        <v>17</v>
      </c>
      <c r="N171" s="21"/>
      <c r="R171" s="22">
        <f>390.5-226</f>
        <v>164.5</v>
      </c>
    </row>
    <row r="172" spans="1:18" s="33" customFormat="1" ht="41.25" customHeight="1">
      <c r="A172" s="21">
        <v>168</v>
      </c>
      <c r="B172" s="57" t="s">
        <v>779</v>
      </c>
      <c r="C172" s="21" t="s">
        <v>68</v>
      </c>
      <c r="D172" s="21" t="str">
        <f t="shared" si="5"/>
        <v>Ведро оцинкованное  для мытья полов 5л</v>
      </c>
      <c r="E172" s="21" t="s">
        <v>497</v>
      </c>
      <c r="F172" s="21" t="s">
        <v>498</v>
      </c>
      <c r="G172" s="21" t="s">
        <v>358</v>
      </c>
      <c r="H172" s="21" t="s">
        <v>63</v>
      </c>
      <c r="I172" s="64">
        <v>1</v>
      </c>
      <c r="J172" s="65">
        <v>500</v>
      </c>
      <c r="K172" s="21">
        <f t="shared" si="4"/>
        <v>0.5</v>
      </c>
      <c r="L172" s="21" t="s">
        <v>16</v>
      </c>
      <c r="M172" s="21" t="s">
        <v>17</v>
      </c>
      <c r="N172" s="31"/>
      <c r="R172" s="33">
        <f>407-164.5</f>
        <v>242.5</v>
      </c>
    </row>
    <row r="173" spans="1:14" s="22" customFormat="1" ht="33.75">
      <c r="A173" s="21">
        <v>169</v>
      </c>
      <c r="B173" s="66" t="s">
        <v>780</v>
      </c>
      <c r="C173" s="21" t="s">
        <v>68</v>
      </c>
      <c r="D173" s="21" t="str">
        <f t="shared" si="5"/>
        <v>Веник</v>
      </c>
      <c r="E173" s="21" t="s">
        <v>816</v>
      </c>
      <c r="F173" s="21" t="s">
        <v>817</v>
      </c>
      <c r="G173" s="21" t="s">
        <v>358</v>
      </c>
      <c r="H173" s="21" t="s">
        <v>63</v>
      </c>
      <c r="I173" s="64">
        <v>5</v>
      </c>
      <c r="J173" s="65">
        <v>150</v>
      </c>
      <c r="K173" s="21">
        <f t="shared" si="4"/>
        <v>0.75</v>
      </c>
      <c r="L173" s="21" t="s">
        <v>16</v>
      </c>
      <c r="M173" s="21" t="s">
        <v>17</v>
      </c>
      <c r="N173" s="21"/>
    </row>
    <row r="174" spans="1:14" s="22" customFormat="1" ht="33.75">
      <c r="A174" s="21">
        <v>170</v>
      </c>
      <c r="B174" s="66" t="s">
        <v>781</v>
      </c>
      <c r="C174" s="21" t="s">
        <v>68</v>
      </c>
      <c r="D174" s="21" t="str">
        <f t="shared" si="5"/>
        <v>Коврик для ванн</v>
      </c>
      <c r="E174" s="21" t="s">
        <v>852</v>
      </c>
      <c r="F174" s="21" t="s">
        <v>853</v>
      </c>
      <c r="G174" s="21" t="s">
        <v>358</v>
      </c>
      <c r="H174" s="21" t="s">
        <v>220</v>
      </c>
      <c r="I174" s="64">
        <v>3</v>
      </c>
      <c r="J174" s="65">
        <v>700</v>
      </c>
      <c r="K174" s="21">
        <f t="shared" si="4"/>
        <v>2.1</v>
      </c>
      <c r="L174" s="21" t="s">
        <v>16</v>
      </c>
      <c r="M174" s="21" t="s">
        <v>17</v>
      </c>
      <c r="N174" s="21"/>
    </row>
    <row r="175" spans="1:14" s="22" customFormat="1" ht="33.75">
      <c r="A175" s="21">
        <v>171</v>
      </c>
      <c r="B175" s="21" t="s">
        <v>782</v>
      </c>
      <c r="C175" s="21" t="s">
        <v>68</v>
      </c>
      <c r="D175" s="21" t="str">
        <f>B175</f>
        <v>Горшки цветочные</v>
      </c>
      <c r="E175" s="21" t="s">
        <v>821</v>
      </c>
      <c r="F175" s="21" t="s">
        <v>822</v>
      </c>
      <c r="G175" s="21" t="s">
        <v>358</v>
      </c>
      <c r="H175" s="21" t="s">
        <v>63</v>
      </c>
      <c r="I175" s="21">
        <v>15</v>
      </c>
      <c r="J175" s="50">
        <v>270</v>
      </c>
      <c r="K175" s="21">
        <f t="shared" si="4"/>
        <v>4.05</v>
      </c>
      <c r="L175" s="21" t="s">
        <v>16</v>
      </c>
      <c r="M175" s="21" t="s">
        <v>17</v>
      </c>
      <c r="N175" s="21"/>
    </row>
    <row r="176" spans="1:14" s="22" customFormat="1" ht="33.75">
      <c r="A176" s="21">
        <v>172</v>
      </c>
      <c r="B176" s="21" t="s">
        <v>783</v>
      </c>
      <c r="C176" s="21" t="s">
        <v>68</v>
      </c>
      <c r="D176" s="21" t="str">
        <f>B176</f>
        <v>Тачка для вывоза мусора</v>
      </c>
      <c r="E176" s="21" t="s">
        <v>850</v>
      </c>
      <c r="F176" s="21" t="s">
        <v>851</v>
      </c>
      <c r="G176" s="21" t="s">
        <v>358</v>
      </c>
      <c r="H176" s="21" t="s">
        <v>63</v>
      </c>
      <c r="I176" s="21">
        <v>1</v>
      </c>
      <c r="J176" s="50">
        <v>1500</v>
      </c>
      <c r="K176" s="21">
        <f t="shared" si="4"/>
        <v>1.5</v>
      </c>
      <c r="L176" s="21" t="s">
        <v>16</v>
      </c>
      <c r="M176" s="21" t="s">
        <v>17</v>
      </c>
      <c r="N176" s="21"/>
    </row>
    <row r="177" spans="1:14" s="33" customFormat="1" ht="33.75">
      <c r="A177" s="21">
        <v>173</v>
      </c>
      <c r="B177" s="66" t="s">
        <v>784</v>
      </c>
      <c r="C177" s="21" t="s">
        <v>68</v>
      </c>
      <c r="D177" s="21" t="str">
        <f t="shared" si="5"/>
        <v>Электро лампочки</v>
      </c>
      <c r="E177" s="21" t="s">
        <v>494</v>
      </c>
      <c r="F177" s="21" t="s">
        <v>631</v>
      </c>
      <c r="G177" s="21" t="s">
        <v>358</v>
      </c>
      <c r="H177" s="21" t="s">
        <v>63</v>
      </c>
      <c r="I177" s="64">
        <v>30</v>
      </c>
      <c r="J177" s="65">
        <v>65</v>
      </c>
      <c r="K177" s="21">
        <f t="shared" si="4"/>
        <v>1.95</v>
      </c>
      <c r="L177" s="21" t="s">
        <v>16</v>
      </c>
      <c r="M177" s="21" t="s">
        <v>17</v>
      </c>
      <c r="N177" s="31"/>
    </row>
    <row r="178" spans="1:14" s="22" customFormat="1" ht="78.75">
      <c r="A178" s="21">
        <v>174</v>
      </c>
      <c r="B178" s="66" t="s">
        <v>785</v>
      </c>
      <c r="C178" s="21" t="s">
        <v>68</v>
      </c>
      <c r="D178" s="21" t="str">
        <f t="shared" si="5"/>
        <v>Розетки</v>
      </c>
      <c r="E178" s="21" t="s">
        <v>825</v>
      </c>
      <c r="F178" s="21" t="s">
        <v>826</v>
      </c>
      <c r="G178" s="21" t="s">
        <v>358</v>
      </c>
      <c r="H178" s="21" t="s">
        <v>63</v>
      </c>
      <c r="I178" s="64">
        <v>10</v>
      </c>
      <c r="J178" s="65">
        <v>400</v>
      </c>
      <c r="K178" s="21">
        <f aca="true" t="shared" si="6" ref="K178:K241">(I178*J178)/1000</f>
        <v>4</v>
      </c>
      <c r="L178" s="21" t="s">
        <v>16</v>
      </c>
      <c r="M178" s="21" t="s">
        <v>17</v>
      </c>
      <c r="N178" s="21"/>
    </row>
    <row r="179" spans="1:14" s="22" customFormat="1" ht="78.75">
      <c r="A179" s="21">
        <v>175</v>
      </c>
      <c r="B179" s="66" t="s">
        <v>786</v>
      </c>
      <c r="C179" s="21" t="s">
        <v>68</v>
      </c>
      <c r="D179" s="21" t="str">
        <f t="shared" si="5"/>
        <v>Удлинитель</v>
      </c>
      <c r="E179" s="21" t="s">
        <v>825</v>
      </c>
      <c r="F179" s="21" t="s">
        <v>826</v>
      </c>
      <c r="G179" s="21" t="s">
        <v>358</v>
      </c>
      <c r="H179" s="21" t="s">
        <v>63</v>
      </c>
      <c r="I179" s="64">
        <v>3</v>
      </c>
      <c r="J179" s="65">
        <v>380</v>
      </c>
      <c r="K179" s="21">
        <f t="shared" si="6"/>
        <v>1.14</v>
      </c>
      <c r="L179" s="21" t="s">
        <v>16</v>
      </c>
      <c r="M179" s="21" t="s">
        <v>17</v>
      </c>
      <c r="N179" s="21"/>
    </row>
    <row r="180" spans="1:14" s="22" customFormat="1" ht="33.75">
      <c r="A180" s="21">
        <v>176</v>
      </c>
      <c r="B180" s="66" t="s">
        <v>787</v>
      </c>
      <c r="C180" s="21" t="s">
        <v>68</v>
      </c>
      <c r="D180" s="21" t="str">
        <f t="shared" si="5"/>
        <v>Стойка вешалка для одежды</v>
      </c>
      <c r="E180" s="21" t="s">
        <v>640</v>
      </c>
      <c r="F180" s="21" t="s">
        <v>845</v>
      </c>
      <c r="G180" s="21" t="s">
        <v>358</v>
      </c>
      <c r="H180" s="21" t="s">
        <v>63</v>
      </c>
      <c r="I180" s="64">
        <v>1</v>
      </c>
      <c r="J180" s="65">
        <v>4000</v>
      </c>
      <c r="K180" s="21">
        <f t="shared" si="6"/>
        <v>4</v>
      </c>
      <c r="L180" s="21" t="s">
        <v>16</v>
      </c>
      <c r="M180" s="21" t="s">
        <v>17</v>
      </c>
      <c r="N180" s="21"/>
    </row>
    <row r="181" spans="1:14" s="22" customFormat="1" ht="33.75">
      <c r="A181" s="21">
        <v>177</v>
      </c>
      <c r="B181" s="66" t="s">
        <v>788</v>
      </c>
      <c r="C181" s="21" t="s">
        <v>68</v>
      </c>
      <c r="D181" s="21" t="str">
        <f t="shared" si="5"/>
        <v>Набор для ванн</v>
      </c>
      <c r="E181" s="21" t="s">
        <v>846</v>
      </c>
      <c r="F181" s="21" t="s">
        <v>847</v>
      </c>
      <c r="G181" s="21" t="s">
        <v>358</v>
      </c>
      <c r="H181" s="21" t="s">
        <v>666</v>
      </c>
      <c r="I181" s="64">
        <v>1</v>
      </c>
      <c r="J181" s="65">
        <v>6000</v>
      </c>
      <c r="K181" s="21">
        <f t="shared" si="6"/>
        <v>6</v>
      </c>
      <c r="L181" s="21" t="s">
        <v>16</v>
      </c>
      <c r="M181" s="21" t="s">
        <v>17</v>
      </c>
      <c r="N181" s="21"/>
    </row>
    <row r="182" spans="1:14" s="22" customFormat="1" ht="33.75">
      <c r="A182" s="21">
        <v>178</v>
      </c>
      <c r="B182" s="66" t="s">
        <v>789</v>
      </c>
      <c r="C182" s="21"/>
      <c r="D182" s="21" t="str">
        <f t="shared" si="5"/>
        <v>Водоэмульсия</v>
      </c>
      <c r="E182" s="21" t="s">
        <v>619</v>
      </c>
      <c r="F182" s="21" t="s">
        <v>625</v>
      </c>
      <c r="G182" s="21" t="s">
        <v>358</v>
      </c>
      <c r="H182" s="21" t="s">
        <v>63</v>
      </c>
      <c r="I182" s="64">
        <v>3</v>
      </c>
      <c r="J182" s="65">
        <v>400</v>
      </c>
      <c r="K182" s="21">
        <f t="shared" si="6"/>
        <v>1.2</v>
      </c>
      <c r="L182" s="21" t="s">
        <v>16</v>
      </c>
      <c r="M182" s="21" t="s">
        <v>17</v>
      </c>
      <c r="N182" s="21"/>
    </row>
    <row r="183" spans="1:14" s="22" customFormat="1" ht="33.75">
      <c r="A183" s="21">
        <v>179</v>
      </c>
      <c r="B183" s="21" t="s">
        <v>790</v>
      </c>
      <c r="C183" s="21" t="s">
        <v>68</v>
      </c>
      <c r="D183" s="21" t="str">
        <f t="shared" si="5"/>
        <v>Известь негашенная</v>
      </c>
      <c r="E183" s="21" t="s">
        <v>823</v>
      </c>
      <c r="F183" s="21" t="s">
        <v>824</v>
      </c>
      <c r="G183" s="21" t="s">
        <v>358</v>
      </c>
      <c r="H183" s="21" t="s">
        <v>64</v>
      </c>
      <c r="I183" s="21">
        <v>10</v>
      </c>
      <c r="J183" s="50">
        <v>80</v>
      </c>
      <c r="K183" s="21">
        <f t="shared" si="6"/>
        <v>0.8</v>
      </c>
      <c r="L183" s="21" t="s">
        <v>16</v>
      </c>
      <c r="M183" s="21" t="s">
        <v>17</v>
      </c>
      <c r="N183" s="21"/>
    </row>
    <row r="184" spans="1:14" s="22" customFormat="1" ht="45" customHeight="1">
      <c r="A184" s="21">
        <v>180</v>
      </c>
      <c r="B184" s="21" t="s">
        <v>791</v>
      </c>
      <c r="C184" s="21" t="s">
        <v>68</v>
      </c>
      <c r="D184" s="21" t="str">
        <f t="shared" si="5"/>
        <v>Кузбаслак</v>
      </c>
      <c r="E184" s="21" t="s">
        <v>632</v>
      </c>
      <c r="F184" s="21" t="s">
        <v>633</v>
      </c>
      <c r="G184" s="21" t="s">
        <v>358</v>
      </c>
      <c r="H184" s="21" t="s">
        <v>550</v>
      </c>
      <c r="I184" s="21">
        <v>5</v>
      </c>
      <c r="J184" s="50">
        <v>120</v>
      </c>
      <c r="K184" s="21">
        <f t="shared" si="6"/>
        <v>0.6</v>
      </c>
      <c r="L184" s="21" t="s">
        <v>16</v>
      </c>
      <c r="M184" s="21" t="s">
        <v>17</v>
      </c>
      <c r="N184" s="21"/>
    </row>
    <row r="185" spans="1:14" s="22" customFormat="1" ht="33.75">
      <c r="A185" s="21">
        <v>181</v>
      </c>
      <c r="B185" s="21" t="s">
        <v>539</v>
      </c>
      <c r="C185" s="21" t="s">
        <v>68</v>
      </c>
      <c r="D185" s="21" t="str">
        <f t="shared" si="5"/>
        <v>Краска белая  (3 кг)</v>
      </c>
      <c r="E185" s="21" t="s">
        <v>619</v>
      </c>
      <c r="F185" s="21" t="s">
        <v>625</v>
      </c>
      <c r="G185" s="21" t="s">
        <v>358</v>
      </c>
      <c r="H185" s="21" t="s">
        <v>65</v>
      </c>
      <c r="I185" s="21">
        <v>3</v>
      </c>
      <c r="J185" s="50">
        <v>1200</v>
      </c>
      <c r="K185" s="21">
        <f t="shared" si="6"/>
        <v>3.6</v>
      </c>
      <c r="L185" s="21" t="s">
        <v>16</v>
      </c>
      <c r="M185" s="21" t="s">
        <v>17</v>
      </c>
      <c r="N185" s="21"/>
    </row>
    <row r="186" spans="1:14" s="22" customFormat="1" ht="33.75">
      <c r="A186" s="21">
        <v>182</v>
      </c>
      <c r="B186" s="21" t="s">
        <v>792</v>
      </c>
      <c r="C186" s="21" t="s">
        <v>68</v>
      </c>
      <c r="D186" s="21" t="str">
        <f t="shared" si="5"/>
        <v>краска зеленная  ( 3 кг)</v>
      </c>
      <c r="E186" s="21" t="s">
        <v>619</v>
      </c>
      <c r="F186" s="21" t="s">
        <v>625</v>
      </c>
      <c r="G186" s="21" t="s">
        <v>358</v>
      </c>
      <c r="H186" s="21" t="s">
        <v>65</v>
      </c>
      <c r="I186" s="21">
        <v>4</v>
      </c>
      <c r="J186" s="50">
        <v>1200</v>
      </c>
      <c r="K186" s="21">
        <f t="shared" si="6"/>
        <v>4.8</v>
      </c>
      <c r="L186" s="21" t="s">
        <v>16</v>
      </c>
      <c r="M186" s="21" t="s">
        <v>17</v>
      </c>
      <c r="N186" s="21"/>
    </row>
    <row r="187" spans="1:14" s="22" customFormat="1" ht="33.75">
      <c r="A187" s="21">
        <v>183</v>
      </c>
      <c r="B187" s="21" t="s">
        <v>541</v>
      </c>
      <c r="C187" s="21" t="s">
        <v>68</v>
      </c>
      <c r="D187" s="21" t="str">
        <f t="shared" si="5"/>
        <v>Краска половая (3 кг)</v>
      </c>
      <c r="E187" s="21" t="s">
        <v>619</v>
      </c>
      <c r="F187" s="21" t="s">
        <v>625</v>
      </c>
      <c r="G187" s="21" t="s">
        <v>358</v>
      </c>
      <c r="H187" s="21" t="s">
        <v>65</v>
      </c>
      <c r="I187" s="21">
        <v>3</v>
      </c>
      <c r="J187" s="50">
        <v>1200</v>
      </c>
      <c r="K187" s="21">
        <f t="shared" si="6"/>
        <v>3.6</v>
      </c>
      <c r="L187" s="21" t="s">
        <v>16</v>
      </c>
      <c r="M187" s="21" t="s">
        <v>17</v>
      </c>
      <c r="N187" s="21"/>
    </row>
    <row r="188" spans="1:14" s="22" customFormat="1" ht="33.75">
      <c r="A188" s="21">
        <v>184</v>
      </c>
      <c r="B188" s="21" t="s">
        <v>793</v>
      </c>
      <c r="C188" s="21" t="s">
        <v>68</v>
      </c>
      <c r="D188" s="21" t="str">
        <f t="shared" si="5"/>
        <v>Замазка оконная</v>
      </c>
      <c r="E188" s="21" t="s">
        <v>634</v>
      </c>
      <c r="F188" s="21" t="s">
        <v>635</v>
      </c>
      <c r="G188" s="21" t="s">
        <v>358</v>
      </c>
      <c r="H188" s="21" t="s">
        <v>66</v>
      </c>
      <c r="I188" s="21">
        <v>10</v>
      </c>
      <c r="J188" s="50">
        <v>50</v>
      </c>
      <c r="K188" s="21">
        <f t="shared" si="6"/>
        <v>0.5</v>
      </c>
      <c r="L188" s="21" t="s">
        <v>16</v>
      </c>
      <c r="M188" s="21" t="s">
        <v>17</v>
      </c>
      <c r="N188" s="21"/>
    </row>
    <row r="189" spans="1:14" s="22" customFormat="1" ht="45">
      <c r="A189" s="21">
        <v>185</v>
      </c>
      <c r="B189" s="21" t="s">
        <v>547</v>
      </c>
      <c r="C189" s="21" t="s">
        <v>68</v>
      </c>
      <c r="D189" s="21" t="str">
        <f t="shared" si="5"/>
        <v>Валик</v>
      </c>
      <c r="E189" s="21" t="s">
        <v>627</v>
      </c>
      <c r="F189" s="21" t="s">
        <v>628</v>
      </c>
      <c r="G189" s="21" t="s">
        <v>358</v>
      </c>
      <c r="H189" s="21" t="s">
        <v>63</v>
      </c>
      <c r="I189" s="21">
        <v>1</v>
      </c>
      <c r="J189" s="50">
        <v>300</v>
      </c>
      <c r="K189" s="21">
        <f t="shared" si="6"/>
        <v>0.3</v>
      </c>
      <c r="L189" s="21" t="s">
        <v>16</v>
      </c>
      <c r="M189" s="21" t="s">
        <v>17</v>
      </c>
      <c r="N189" s="21"/>
    </row>
    <row r="190" spans="1:14" s="22" customFormat="1" ht="45">
      <c r="A190" s="21">
        <v>186</v>
      </c>
      <c r="B190" s="21" t="s">
        <v>543</v>
      </c>
      <c r="C190" s="21" t="s">
        <v>68</v>
      </c>
      <c r="D190" s="21" t="str">
        <f t="shared" si="5"/>
        <v>Кисточки</v>
      </c>
      <c r="E190" s="21" t="s">
        <v>627</v>
      </c>
      <c r="F190" s="21" t="s">
        <v>628</v>
      </c>
      <c r="G190" s="21" t="s">
        <v>358</v>
      </c>
      <c r="H190" s="21" t="s">
        <v>63</v>
      </c>
      <c r="I190" s="21">
        <v>3</v>
      </c>
      <c r="J190" s="50">
        <v>70</v>
      </c>
      <c r="K190" s="21">
        <f t="shared" si="6"/>
        <v>0.21</v>
      </c>
      <c r="L190" s="21" t="s">
        <v>16</v>
      </c>
      <c r="M190" s="21" t="s">
        <v>17</v>
      </c>
      <c r="N190" s="21"/>
    </row>
    <row r="191" spans="1:14" s="22" customFormat="1" ht="33.75">
      <c r="A191" s="21">
        <v>187</v>
      </c>
      <c r="B191" s="21" t="s">
        <v>544</v>
      </c>
      <c r="C191" s="21" t="s">
        <v>68</v>
      </c>
      <c r="D191" s="21" t="str">
        <f t="shared" si="5"/>
        <v>Щетки  для побелки (волосистая)</v>
      </c>
      <c r="E191" s="21" t="s">
        <v>629</v>
      </c>
      <c r="F191" s="21" t="s">
        <v>630</v>
      </c>
      <c r="G191" s="21" t="s">
        <v>358</v>
      </c>
      <c r="H191" s="21" t="s">
        <v>63</v>
      </c>
      <c r="I191" s="21">
        <v>1</v>
      </c>
      <c r="J191" s="50">
        <v>115</v>
      </c>
      <c r="K191" s="21">
        <f t="shared" si="6"/>
        <v>0.115</v>
      </c>
      <c r="L191" s="21" t="s">
        <v>16</v>
      </c>
      <c r="M191" s="21" t="s">
        <v>17</v>
      </c>
      <c r="N191" s="21"/>
    </row>
    <row r="192" spans="1:14" s="22" customFormat="1" ht="56.25">
      <c r="A192" s="21">
        <v>188</v>
      </c>
      <c r="B192" s="21" t="s">
        <v>802</v>
      </c>
      <c r="C192" s="21" t="s">
        <v>68</v>
      </c>
      <c r="D192" s="21" t="str">
        <f t="shared" si="5"/>
        <v>Гвозди Д 0,1</v>
      </c>
      <c r="E192" s="21" t="s">
        <v>843</v>
      </c>
      <c r="F192" s="21" t="s">
        <v>844</v>
      </c>
      <c r="G192" s="21" t="s">
        <v>358</v>
      </c>
      <c r="H192" s="21" t="s">
        <v>64</v>
      </c>
      <c r="I192" s="21">
        <v>2</v>
      </c>
      <c r="J192" s="50">
        <v>280</v>
      </c>
      <c r="K192" s="21">
        <f t="shared" si="6"/>
        <v>0.56</v>
      </c>
      <c r="L192" s="21" t="s">
        <v>16</v>
      </c>
      <c r="M192" s="21" t="s">
        <v>17</v>
      </c>
      <c r="N192" s="21"/>
    </row>
    <row r="193" spans="1:14" s="22" customFormat="1" ht="56.25">
      <c r="A193" s="21">
        <v>189</v>
      </c>
      <c r="B193" s="21" t="s">
        <v>803</v>
      </c>
      <c r="C193" s="21" t="s">
        <v>68</v>
      </c>
      <c r="D193" s="21" t="str">
        <f t="shared" si="5"/>
        <v>Гвозди Д 0,8</v>
      </c>
      <c r="E193" s="21" t="s">
        <v>843</v>
      </c>
      <c r="F193" s="21" t="s">
        <v>844</v>
      </c>
      <c r="G193" s="21" t="s">
        <v>358</v>
      </c>
      <c r="H193" s="21" t="s">
        <v>64</v>
      </c>
      <c r="I193" s="21">
        <v>2</v>
      </c>
      <c r="J193" s="50">
        <v>200</v>
      </c>
      <c r="K193" s="21">
        <f t="shared" si="6"/>
        <v>0.4</v>
      </c>
      <c r="L193" s="21" t="s">
        <v>16</v>
      </c>
      <c r="M193" s="21" t="s">
        <v>17</v>
      </c>
      <c r="N193" s="21"/>
    </row>
    <row r="194" spans="1:14" s="22" customFormat="1" ht="33.75">
      <c r="A194" s="21">
        <v>190</v>
      </c>
      <c r="B194" s="21" t="s">
        <v>794</v>
      </c>
      <c r="C194" s="21" t="s">
        <v>68</v>
      </c>
      <c r="D194" s="21" t="str">
        <f t="shared" si="5"/>
        <v>Расчестка</v>
      </c>
      <c r="E194" s="21" t="s">
        <v>841</v>
      </c>
      <c r="F194" s="21" t="s">
        <v>842</v>
      </c>
      <c r="G194" s="21" t="s">
        <v>358</v>
      </c>
      <c r="H194" s="21" t="s">
        <v>63</v>
      </c>
      <c r="I194" s="21">
        <v>10</v>
      </c>
      <c r="J194" s="50">
        <v>50</v>
      </c>
      <c r="K194" s="21">
        <f t="shared" si="6"/>
        <v>0.5</v>
      </c>
      <c r="L194" s="21" t="s">
        <v>16</v>
      </c>
      <c r="M194" s="21" t="s">
        <v>17</v>
      </c>
      <c r="N194" s="21"/>
    </row>
    <row r="195" spans="1:14" s="22" customFormat="1" ht="33.75">
      <c r="A195" s="21">
        <v>191</v>
      </c>
      <c r="B195" s="21" t="s">
        <v>795</v>
      </c>
      <c r="C195" s="21" t="s">
        <v>68</v>
      </c>
      <c r="D195" s="21" t="str">
        <f t="shared" si="5"/>
        <v>Палас 2*3</v>
      </c>
      <c r="E195" s="21" t="s">
        <v>837</v>
      </c>
      <c r="F195" s="21" t="s">
        <v>838</v>
      </c>
      <c r="G195" s="21" t="s">
        <v>358</v>
      </c>
      <c r="H195" s="21" t="s">
        <v>63</v>
      </c>
      <c r="I195" s="21">
        <v>1</v>
      </c>
      <c r="J195" s="50">
        <v>15000</v>
      </c>
      <c r="K195" s="21">
        <f t="shared" si="6"/>
        <v>15</v>
      </c>
      <c r="L195" s="21" t="s">
        <v>16</v>
      </c>
      <c r="M195" s="21" t="s">
        <v>17</v>
      </c>
      <c r="N195" s="21"/>
    </row>
    <row r="196" spans="1:14" s="22" customFormat="1" ht="33.75">
      <c r="A196" s="21">
        <v>192</v>
      </c>
      <c r="B196" s="21" t="s">
        <v>796</v>
      </c>
      <c r="C196" s="21" t="s">
        <v>68</v>
      </c>
      <c r="D196" s="21" t="str">
        <f t="shared" si="5"/>
        <v>Постельное белье</v>
      </c>
      <c r="E196" s="21" t="s">
        <v>827</v>
      </c>
      <c r="F196" s="21" t="s">
        <v>828</v>
      </c>
      <c r="G196" s="21" t="s">
        <v>358</v>
      </c>
      <c r="H196" s="21" t="s">
        <v>666</v>
      </c>
      <c r="I196" s="21">
        <v>16</v>
      </c>
      <c r="J196" s="50">
        <v>2200</v>
      </c>
      <c r="K196" s="21">
        <f t="shared" si="6"/>
        <v>35.2</v>
      </c>
      <c r="L196" s="21" t="s">
        <v>16</v>
      </c>
      <c r="M196" s="21" t="s">
        <v>17</v>
      </c>
      <c r="N196" s="21"/>
    </row>
    <row r="197" spans="1:14" s="22" customFormat="1" ht="33.75">
      <c r="A197" s="21">
        <v>193</v>
      </c>
      <c r="B197" s="21" t="s">
        <v>797</v>
      </c>
      <c r="C197" s="21" t="s">
        <v>68</v>
      </c>
      <c r="D197" s="21" t="str">
        <f t="shared" si="5"/>
        <v>Дивандек</v>
      </c>
      <c r="E197" s="21" t="s">
        <v>839</v>
      </c>
      <c r="F197" s="21" t="s">
        <v>840</v>
      </c>
      <c r="G197" s="21" t="s">
        <v>358</v>
      </c>
      <c r="H197" s="21" t="s">
        <v>63</v>
      </c>
      <c r="I197" s="21">
        <v>1</v>
      </c>
      <c r="J197" s="50">
        <v>4000</v>
      </c>
      <c r="K197" s="21">
        <f t="shared" si="6"/>
        <v>4</v>
      </c>
      <c r="L197" s="21" t="s">
        <v>16</v>
      </c>
      <c r="M197" s="21" t="s">
        <v>17</v>
      </c>
      <c r="N197" s="21"/>
    </row>
    <row r="198" spans="1:14" s="22" customFormat="1" ht="33.75">
      <c r="A198" s="21">
        <v>194</v>
      </c>
      <c r="B198" s="21" t="s">
        <v>798</v>
      </c>
      <c r="C198" s="21" t="s">
        <v>68</v>
      </c>
      <c r="D198" s="21" t="str">
        <f t="shared" si="5"/>
        <v>Покрывало</v>
      </c>
      <c r="E198" s="21" t="s">
        <v>829</v>
      </c>
      <c r="F198" s="21" t="s">
        <v>830</v>
      </c>
      <c r="G198" s="21" t="s">
        <v>358</v>
      </c>
      <c r="H198" s="21" t="s">
        <v>63</v>
      </c>
      <c r="I198" s="21">
        <v>3</v>
      </c>
      <c r="J198" s="50">
        <v>1000</v>
      </c>
      <c r="K198" s="21">
        <f t="shared" si="6"/>
        <v>3</v>
      </c>
      <c r="L198" s="21" t="s">
        <v>16</v>
      </c>
      <c r="M198" s="21" t="s">
        <v>17</v>
      </c>
      <c r="N198" s="21"/>
    </row>
    <row r="199" spans="1:14" s="22" customFormat="1" ht="33.75">
      <c r="A199" s="21">
        <v>195</v>
      </c>
      <c r="B199" s="21" t="s">
        <v>799</v>
      </c>
      <c r="C199" s="21" t="s">
        <v>68</v>
      </c>
      <c r="D199" s="21" t="str">
        <f t="shared" si="5"/>
        <v>Тюль</v>
      </c>
      <c r="E199" s="21" t="s">
        <v>835</v>
      </c>
      <c r="F199" s="21" t="s">
        <v>836</v>
      </c>
      <c r="G199" s="21" t="s">
        <v>358</v>
      </c>
      <c r="H199" s="21" t="s">
        <v>220</v>
      </c>
      <c r="I199" s="21">
        <v>25</v>
      </c>
      <c r="J199" s="50">
        <v>400</v>
      </c>
      <c r="K199" s="21">
        <f t="shared" si="6"/>
        <v>10</v>
      </c>
      <c r="L199" s="21" t="s">
        <v>16</v>
      </c>
      <c r="M199" s="21" t="s">
        <v>17</v>
      </c>
      <c r="N199" s="21"/>
    </row>
    <row r="200" spans="1:14" s="22" customFormat="1" ht="33.75">
      <c r="A200" s="21">
        <v>196</v>
      </c>
      <c r="B200" s="21" t="s">
        <v>800</v>
      </c>
      <c r="C200" s="21" t="s">
        <v>68</v>
      </c>
      <c r="D200" s="21" t="str">
        <f t="shared" si="5"/>
        <v>Полотенце махровое (банное)</v>
      </c>
      <c r="E200" s="21" t="s">
        <v>831</v>
      </c>
      <c r="F200" s="21" t="s">
        <v>832</v>
      </c>
      <c r="G200" s="21" t="s">
        <v>358</v>
      </c>
      <c r="H200" s="21" t="s">
        <v>63</v>
      </c>
      <c r="I200" s="21">
        <v>5</v>
      </c>
      <c r="J200" s="50">
        <v>800</v>
      </c>
      <c r="K200" s="21">
        <f t="shared" si="6"/>
        <v>4</v>
      </c>
      <c r="L200" s="21" t="s">
        <v>16</v>
      </c>
      <c r="M200" s="21" t="s">
        <v>17</v>
      </c>
      <c r="N200" s="21"/>
    </row>
    <row r="201" spans="1:14" s="55" customFormat="1" ht="33.75">
      <c r="A201" s="21">
        <v>197</v>
      </c>
      <c r="B201" s="45" t="s">
        <v>801</v>
      </c>
      <c r="C201" s="45" t="s">
        <v>68</v>
      </c>
      <c r="D201" s="45" t="str">
        <f t="shared" si="5"/>
        <v>салфетки кухонные</v>
      </c>
      <c r="E201" s="45" t="s">
        <v>833</v>
      </c>
      <c r="F201" s="45" t="s">
        <v>834</v>
      </c>
      <c r="G201" s="45" t="s">
        <v>358</v>
      </c>
      <c r="H201" s="45" t="s">
        <v>220</v>
      </c>
      <c r="I201" s="45">
        <v>12</v>
      </c>
      <c r="J201" s="54">
        <v>100</v>
      </c>
      <c r="K201" s="21">
        <f t="shared" si="6"/>
        <v>1.2</v>
      </c>
      <c r="L201" s="45" t="s">
        <v>16</v>
      </c>
      <c r="M201" s="45" t="s">
        <v>17</v>
      </c>
      <c r="N201" s="45"/>
    </row>
    <row r="202" spans="1:14" s="22" customFormat="1" ht="33.75">
      <c r="A202" s="21">
        <v>198</v>
      </c>
      <c r="B202" s="21" t="s">
        <v>857</v>
      </c>
      <c r="C202" s="21" t="s">
        <v>68</v>
      </c>
      <c r="D202" s="21" t="str">
        <f t="shared" si="5"/>
        <v>Колготки</v>
      </c>
      <c r="E202" s="21" t="s">
        <v>921</v>
      </c>
      <c r="F202" s="21" t="s">
        <v>922</v>
      </c>
      <c r="G202" s="45" t="s">
        <v>358</v>
      </c>
      <c r="H202" s="21" t="s">
        <v>63</v>
      </c>
      <c r="I202" s="21">
        <v>8</v>
      </c>
      <c r="J202" s="50">
        <v>500</v>
      </c>
      <c r="K202" s="21">
        <f t="shared" si="6"/>
        <v>4</v>
      </c>
      <c r="L202" s="21" t="s">
        <v>856</v>
      </c>
      <c r="M202" s="21" t="s">
        <v>17</v>
      </c>
      <c r="N202" s="21"/>
    </row>
    <row r="203" spans="1:14" s="22" customFormat="1" ht="33.75">
      <c r="A203" s="21">
        <v>199</v>
      </c>
      <c r="B203" s="21" t="s">
        <v>925</v>
      </c>
      <c r="C203" s="21" t="s">
        <v>68</v>
      </c>
      <c r="D203" s="21" t="str">
        <f t="shared" si="5"/>
        <v>Гамаши  женские </v>
      </c>
      <c r="E203" s="21" t="s">
        <v>921</v>
      </c>
      <c r="F203" s="21" t="s">
        <v>922</v>
      </c>
      <c r="G203" s="45" t="s">
        <v>358</v>
      </c>
      <c r="H203" s="21" t="s">
        <v>63</v>
      </c>
      <c r="I203" s="21">
        <v>4</v>
      </c>
      <c r="J203" s="50">
        <v>500</v>
      </c>
      <c r="K203" s="21">
        <f t="shared" si="6"/>
        <v>2</v>
      </c>
      <c r="L203" s="21" t="s">
        <v>856</v>
      </c>
      <c r="M203" s="21" t="s">
        <v>17</v>
      </c>
      <c r="N203" s="21"/>
    </row>
    <row r="204" spans="1:14" s="22" customFormat="1" ht="33.75">
      <c r="A204" s="21">
        <v>200</v>
      </c>
      <c r="B204" s="21" t="s">
        <v>926</v>
      </c>
      <c r="C204" s="21" t="s">
        <v>68</v>
      </c>
      <c r="D204" s="21" t="str">
        <f>B204</f>
        <v>Гамаши мужские</v>
      </c>
      <c r="E204" s="21" t="s">
        <v>919</v>
      </c>
      <c r="F204" s="21" t="s">
        <v>920</v>
      </c>
      <c r="G204" s="45" t="s">
        <v>358</v>
      </c>
      <c r="H204" s="21" t="s">
        <v>63</v>
      </c>
      <c r="I204" s="21">
        <v>4</v>
      </c>
      <c r="J204" s="50">
        <v>500</v>
      </c>
      <c r="K204" s="21">
        <f t="shared" si="6"/>
        <v>2</v>
      </c>
      <c r="L204" s="21" t="s">
        <v>856</v>
      </c>
      <c r="M204" s="21" t="s">
        <v>17</v>
      </c>
      <c r="N204" s="21"/>
    </row>
    <row r="205" spans="1:14" s="22" customFormat="1" ht="33.75">
      <c r="A205" s="21">
        <v>201</v>
      </c>
      <c r="B205" s="21" t="s">
        <v>858</v>
      </c>
      <c r="C205" s="21" t="s">
        <v>68</v>
      </c>
      <c r="D205" s="21" t="str">
        <f t="shared" si="5"/>
        <v>Варежки</v>
      </c>
      <c r="E205" s="21" t="s">
        <v>913</v>
      </c>
      <c r="F205" s="21" t="s">
        <v>914</v>
      </c>
      <c r="G205" s="45" t="s">
        <v>358</v>
      </c>
      <c r="H205" s="21" t="s">
        <v>894</v>
      </c>
      <c r="I205" s="21">
        <v>4</v>
      </c>
      <c r="J205" s="50">
        <v>250</v>
      </c>
      <c r="K205" s="21">
        <f t="shared" si="6"/>
        <v>1</v>
      </c>
      <c r="L205" s="21" t="s">
        <v>856</v>
      </c>
      <c r="M205" s="21" t="s">
        <v>17</v>
      </c>
      <c r="N205" s="21"/>
    </row>
    <row r="206" spans="1:14" s="22" customFormat="1" ht="33.75">
      <c r="A206" s="21">
        <v>202</v>
      </c>
      <c r="B206" s="21" t="s">
        <v>859</v>
      </c>
      <c r="C206" s="21" t="s">
        <v>68</v>
      </c>
      <c r="D206" s="21" t="str">
        <f t="shared" si="5"/>
        <v>Перчатки</v>
      </c>
      <c r="E206" s="21" t="s">
        <v>913</v>
      </c>
      <c r="F206" s="21" t="s">
        <v>914</v>
      </c>
      <c r="G206" s="45" t="s">
        <v>358</v>
      </c>
      <c r="H206" s="21" t="s">
        <v>894</v>
      </c>
      <c r="I206" s="21">
        <v>4</v>
      </c>
      <c r="J206" s="50">
        <v>300</v>
      </c>
      <c r="K206" s="21">
        <f t="shared" si="6"/>
        <v>1.2</v>
      </c>
      <c r="L206" s="21" t="s">
        <v>856</v>
      </c>
      <c r="M206" s="21" t="s">
        <v>17</v>
      </c>
      <c r="N206" s="21"/>
    </row>
    <row r="207" spans="1:14" s="22" customFormat="1" ht="56.25">
      <c r="A207" s="21">
        <v>203</v>
      </c>
      <c r="B207" s="21" t="s">
        <v>860</v>
      </c>
      <c r="C207" s="21" t="s">
        <v>68</v>
      </c>
      <c r="D207" s="21" t="str">
        <f t="shared" si="5"/>
        <v>Пижама(девочковая)</v>
      </c>
      <c r="E207" s="21" t="s">
        <v>911</v>
      </c>
      <c r="F207" s="21" t="s">
        <v>912</v>
      </c>
      <c r="G207" s="45" t="s">
        <v>358</v>
      </c>
      <c r="H207" s="21" t="s">
        <v>63</v>
      </c>
      <c r="I207" s="21">
        <v>4</v>
      </c>
      <c r="J207" s="50">
        <v>2000</v>
      </c>
      <c r="K207" s="21">
        <f t="shared" si="6"/>
        <v>8</v>
      </c>
      <c r="L207" s="21" t="s">
        <v>856</v>
      </c>
      <c r="M207" s="21" t="s">
        <v>17</v>
      </c>
      <c r="N207" s="21"/>
    </row>
    <row r="208" spans="1:14" s="22" customFormat="1" ht="45">
      <c r="A208" s="21">
        <v>204</v>
      </c>
      <c r="B208" s="21" t="s">
        <v>861</v>
      </c>
      <c r="C208" s="21" t="s">
        <v>68</v>
      </c>
      <c r="D208" s="21" t="str">
        <f t="shared" si="5"/>
        <v>Пижама (мальчковая)</v>
      </c>
      <c r="E208" s="21" t="s">
        <v>910</v>
      </c>
      <c r="F208" s="21" t="s">
        <v>909</v>
      </c>
      <c r="G208" s="45" t="s">
        <v>358</v>
      </c>
      <c r="H208" s="21" t="s">
        <v>63</v>
      </c>
      <c r="I208" s="21">
        <v>4</v>
      </c>
      <c r="J208" s="50">
        <v>2000</v>
      </c>
      <c r="K208" s="21">
        <f t="shared" si="6"/>
        <v>8</v>
      </c>
      <c r="L208" s="21" t="s">
        <v>856</v>
      </c>
      <c r="M208" s="21" t="s">
        <v>17</v>
      </c>
      <c r="N208" s="21"/>
    </row>
    <row r="209" spans="1:14" s="22" customFormat="1" ht="33.75">
      <c r="A209" s="21">
        <v>205</v>
      </c>
      <c r="B209" s="21" t="s">
        <v>862</v>
      </c>
      <c r="C209" s="21" t="s">
        <v>68</v>
      </c>
      <c r="D209" s="21" t="str">
        <f t="shared" si="5"/>
        <v>Майка (мальчковая)</v>
      </c>
      <c r="E209" s="21" t="s">
        <v>903</v>
      </c>
      <c r="F209" s="21" t="s">
        <v>904</v>
      </c>
      <c r="G209" s="45" t="s">
        <v>358</v>
      </c>
      <c r="H209" s="21" t="s">
        <v>63</v>
      </c>
      <c r="I209" s="21">
        <v>8</v>
      </c>
      <c r="J209" s="50">
        <v>220</v>
      </c>
      <c r="K209" s="21">
        <f t="shared" si="6"/>
        <v>1.76</v>
      </c>
      <c r="L209" s="21" t="s">
        <v>856</v>
      </c>
      <c r="M209" s="21" t="s">
        <v>17</v>
      </c>
      <c r="N209" s="21"/>
    </row>
    <row r="210" spans="1:14" s="22" customFormat="1" ht="33.75">
      <c r="A210" s="21">
        <v>206</v>
      </c>
      <c r="B210" s="21" t="s">
        <v>863</v>
      </c>
      <c r="C210" s="21" t="s">
        <v>68</v>
      </c>
      <c r="D210" s="21" t="str">
        <f t="shared" si="5"/>
        <v>Майка (девочковая)</v>
      </c>
      <c r="E210" s="21" t="s">
        <v>903</v>
      </c>
      <c r="F210" s="21" t="s">
        <v>904</v>
      </c>
      <c r="G210" s="45" t="s">
        <v>358</v>
      </c>
      <c r="H210" s="21" t="s">
        <v>63</v>
      </c>
      <c r="I210" s="21">
        <v>8</v>
      </c>
      <c r="J210" s="50">
        <v>220</v>
      </c>
      <c r="K210" s="21">
        <f t="shared" si="6"/>
        <v>1.76</v>
      </c>
      <c r="L210" s="21" t="s">
        <v>856</v>
      </c>
      <c r="M210" s="21" t="s">
        <v>17</v>
      </c>
      <c r="N210" s="21"/>
    </row>
    <row r="211" spans="1:14" s="22" customFormat="1" ht="33.75">
      <c r="A211" s="21">
        <v>207</v>
      </c>
      <c r="B211" s="21" t="s">
        <v>864</v>
      </c>
      <c r="C211" s="21" t="s">
        <v>68</v>
      </c>
      <c r="D211" s="21" t="str">
        <f t="shared" si="5"/>
        <v>Бюстгалтер</v>
      </c>
      <c r="E211" s="21" t="s">
        <v>901</v>
      </c>
      <c r="F211" s="21" t="s">
        <v>902</v>
      </c>
      <c r="G211" s="45" t="s">
        <v>358</v>
      </c>
      <c r="H211" s="21" t="s">
        <v>63</v>
      </c>
      <c r="I211" s="21">
        <v>6</v>
      </c>
      <c r="J211" s="50">
        <v>300</v>
      </c>
      <c r="K211" s="21">
        <f t="shared" si="6"/>
        <v>1.8</v>
      </c>
      <c r="L211" s="21" t="s">
        <v>856</v>
      </c>
      <c r="M211" s="21" t="s">
        <v>17</v>
      </c>
      <c r="N211" s="21"/>
    </row>
    <row r="212" spans="1:14" s="22" customFormat="1" ht="33.75">
      <c r="A212" s="21">
        <v>208</v>
      </c>
      <c r="B212" s="21" t="s">
        <v>895</v>
      </c>
      <c r="C212" s="21" t="s">
        <v>68</v>
      </c>
      <c r="D212" s="21" t="str">
        <f t="shared" si="5"/>
        <v>Шоры (девочковые)</v>
      </c>
      <c r="E212" s="21" t="s">
        <v>905</v>
      </c>
      <c r="F212" s="21" t="s">
        <v>906</v>
      </c>
      <c r="G212" s="45" t="s">
        <v>358</v>
      </c>
      <c r="H212" s="21" t="s">
        <v>63</v>
      </c>
      <c r="I212" s="21">
        <v>8</v>
      </c>
      <c r="J212" s="50">
        <v>600</v>
      </c>
      <c r="K212" s="21">
        <f t="shared" si="6"/>
        <v>4.8</v>
      </c>
      <c r="L212" s="21" t="s">
        <v>856</v>
      </c>
      <c r="M212" s="21" t="s">
        <v>17</v>
      </c>
      <c r="N212" s="21"/>
    </row>
    <row r="213" spans="1:14" s="22" customFormat="1" ht="33.75">
      <c r="A213" s="21">
        <v>209</v>
      </c>
      <c r="B213" s="21" t="s">
        <v>865</v>
      </c>
      <c r="C213" s="21" t="s">
        <v>68</v>
      </c>
      <c r="D213" s="21" t="str">
        <f t="shared" si="5"/>
        <v>Шорты (мальчковые)</v>
      </c>
      <c r="E213" s="21" t="s">
        <v>907</v>
      </c>
      <c r="F213" s="21" t="s">
        <v>908</v>
      </c>
      <c r="G213" s="45" t="s">
        <v>358</v>
      </c>
      <c r="H213" s="21" t="s">
        <v>63</v>
      </c>
      <c r="I213" s="21">
        <v>8</v>
      </c>
      <c r="J213" s="50">
        <v>600</v>
      </c>
      <c r="K213" s="21">
        <f t="shared" si="6"/>
        <v>4.8</v>
      </c>
      <c r="L213" s="21" t="s">
        <v>856</v>
      </c>
      <c r="M213" s="21" t="s">
        <v>17</v>
      </c>
      <c r="N213" s="21"/>
    </row>
    <row r="214" spans="1:14" s="22" customFormat="1" ht="33.75">
      <c r="A214" s="21">
        <v>210</v>
      </c>
      <c r="B214" s="21" t="s">
        <v>866</v>
      </c>
      <c r="C214" s="21" t="s">
        <v>68</v>
      </c>
      <c r="D214" s="21" t="str">
        <f t="shared" si="5"/>
        <v>Футболки (девочковые)</v>
      </c>
      <c r="E214" s="21" t="s">
        <v>903</v>
      </c>
      <c r="F214" s="21" t="s">
        <v>904</v>
      </c>
      <c r="G214" s="45" t="s">
        <v>358</v>
      </c>
      <c r="H214" s="21" t="s">
        <v>63</v>
      </c>
      <c r="I214" s="21">
        <v>8</v>
      </c>
      <c r="J214" s="50">
        <v>700</v>
      </c>
      <c r="K214" s="21">
        <f t="shared" si="6"/>
        <v>5.6</v>
      </c>
      <c r="L214" s="21" t="s">
        <v>856</v>
      </c>
      <c r="M214" s="21" t="s">
        <v>17</v>
      </c>
      <c r="N214" s="21"/>
    </row>
    <row r="215" spans="1:14" s="22" customFormat="1" ht="33.75">
      <c r="A215" s="21">
        <v>211</v>
      </c>
      <c r="B215" s="21" t="s">
        <v>867</v>
      </c>
      <c r="C215" s="21" t="s">
        <v>68</v>
      </c>
      <c r="D215" s="21" t="str">
        <f t="shared" si="5"/>
        <v>Футболки(мальчковые)</v>
      </c>
      <c r="E215" s="21" t="s">
        <v>903</v>
      </c>
      <c r="F215" s="21" t="s">
        <v>904</v>
      </c>
      <c r="G215" s="45" t="s">
        <v>358</v>
      </c>
      <c r="H215" s="21" t="s">
        <v>63</v>
      </c>
      <c r="I215" s="21">
        <v>8</v>
      </c>
      <c r="J215" s="50">
        <v>700</v>
      </c>
      <c r="K215" s="21">
        <f t="shared" si="6"/>
        <v>5.6</v>
      </c>
      <c r="L215" s="21" t="s">
        <v>856</v>
      </c>
      <c r="M215" s="21" t="s">
        <v>17</v>
      </c>
      <c r="N215" s="21"/>
    </row>
    <row r="216" spans="1:14" s="22" customFormat="1" ht="68.25" customHeight="1">
      <c r="A216" s="21">
        <v>212</v>
      </c>
      <c r="B216" s="21" t="s">
        <v>950</v>
      </c>
      <c r="C216" s="21" t="s">
        <v>68</v>
      </c>
      <c r="D216" s="21" t="str">
        <f t="shared" si="5"/>
        <v>Сланцы  женские </v>
      </c>
      <c r="E216" s="21" t="s">
        <v>953</v>
      </c>
      <c r="F216" s="21" t="s">
        <v>955</v>
      </c>
      <c r="G216" s="45" t="s">
        <v>358</v>
      </c>
      <c r="H216" s="21" t="s">
        <v>894</v>
      </c>
      <c r="I216" s="21">
        <v>4</v>
      </c>
      <c r="J216" s="50">
        <v>400</v>
      </c>
      <c r="K216" s="21">
        <f t="shared" si="6"/>
        <v>1.6</v>
      </c>
      <c r="L216" s="21" t="s">
        <v>856</v>
      </c>
      <c r="M216" s="21" t="s">
        <v>17</v>
      </c>
      <c r="N216" s="21"/>
    </row>
    <row r="217" spans="1:14" s="22" customFormat="1" ht="69.75" customHeight="1">
      <c r="A217" s="21">
        <v>213</v>
      </c>
      <c r="B217" s="21" t="s">
        <v>951</v>
      </c>
      <c r="C217" s="21" t="s">
        <v>68</v>
      </c>
      <c r="D217" s="21" t="str">
        <f t="shared" si="5"/>
        <v>Сланцы мужские</v>
      </c>
      <c r="E217" s="21" t="s">
        <v>952</v>
      </c>
      <c r="F217" s="21" t="s">
        <v>954</v>
      </c>
      <c r="G217" s="45" t="s">
        <v>358</v>
      </c>
      <c r="H217" s="21" t="s">
        <v>894</v>
      </c>
      <c r="I217" s="21">
        <v>4</v>
      </c>
      <c r="J217" s="50">
        <v>400</v>
      </c>
      <c r="K217" s="21">
        <f t="shared" si="6"/>
        <v>1.6</v>
      </c>
      <c r="L217" s="21" t="s">
        <v>856</v>
      </c>
      <c r="M217" s="21" t="s">
        <v>17</v>
      </c>
      <c r="N217" s="21"/>
    </row>
    <row r="218" spans="1:14" s="22" customFormat="1" ht="67.5">
      <c r="A218" s="21">
        <v>214</v>
      </c>
      <c r="B218" s="21" t="s">
        <v>972</v>
      </c>
      <c r="C218" s="21" t="s">
        <v>68</v>
      </c>
      <c r="D218" s="21" t="str">
        <f t="shared" si="5"/>
        <v>Сандали  мужские </v>
      </c>
      <c r="E218" s="21" t="s">
        <v>962</v>
      </c>
      <c r="F218" s="21" t="s">
        <v>963</v>
      </c>
      <c r="G218" s="45" t="s">
        <v>358</v>
      </c>
      <c r="H218" s="21" t="s">
        <v>894</v>
      </c>
      <c r="I218" s="21">
        <v>4</v>
      </c>
      <c r="J218" s="50">
        <v>2000</v>
      </c>
      <c r="K218" s="21">
        <f t="shared" si="6"/>
        <v>8</v>
      </c>
      <c r="L218" s="21" t="s">
        <v>856</v>
      </c>
      <c r="M218" s="21" t="s">
        <v>17</v>
      </c>
      <c r="N218" s="21"/>
    </row>
    <row r="219" spans="1:14" s="22" customFormat="1" ht="78.75">
      <c r="A219" s="21">
        <v>215</v>
      </c>
      <c r="B219" s="21" t="s">
        <v>868</v>
      </c>
      <c r="C219" s="21" t="s">
        <v>68</v>
      </c>
      <c r="D219" s="21" t="str">
        <f t="shared" si="5"/>
        <v>Босоножки</v>
      </c>
      <c r="E219" s="21" t="s">
        <v>964</v>
      </c>
      <c r="F219" s="21" t="s">
        <v>965</v>
      </c>
      <c r="G219" s="45" t="s">
        <v>358</v>
      </c>
      <c r="H219" s="21" t="s">
        <v>894</v>
      </c>
      <c r="I219" s="21">
        <v>4</v>
      </c>
      <c r="J219" s="50">
        <v>2000</v>
      </c>
      <c r="K219" s="21">
        <f t="shared" si="6"/>
        <v>8</v>
      </c>
      <c r="L219" s="21" t="s">
        <v>856</v>
      </c>
      <c r="M219" s="21" t="s">
        <v>17</v>
      </c>
      <c r="N219" s="21"/>
    </row>
    <row r="220" spans="1:14" s="22" customFormat="1" ht="78.75">
      <c r="A220" s="21">
        <v>216</v>
      </c>
      <c r="B220" s="21" t="s">
        <v>869</v>
      </c>
      <c r="C220" s="21" t="s">
        <v>68</v>
      </c>
      <c r="D220" s="21" t="str">
        <f t="shared" si="5"/>
        <v>Кеды</v>
      </c>
      <c r="E220" s="21" t="s">
        <v>960</v>
      </c>
      <c r="F220" s="49" t="s">
        <v>961</v>
      </c>
      <c r="G220" s="45" t="s">
        <v>358</v>
      </c>
      <c r="H220" s="21" t="s">
        <v>894</v>
      </c>
      <c r="I220" s="21">
        <v>4</v>
      </c>
      <c r="J220" s="50">
        <v>1500</v>
      </c>
      <c r="K220" s="21">
        <f t="shared" si="6"/>
        <v>6</v>
      </c>
      <c r="L220" s="21" t="s">
        <v>856</v>
      </c>
      <c r="M220" s="21" t="s">
        <v>17</v>
      </c>
      <c r="N220" s="21"/>
    </row>
    <row r="221" spans="1:14" s="22" customFormat="1" ht="78.75">
      <c r="A221" s="21">
        <v>217</v>
      </c>
      <c r="B221" s="21" t="s">
        <v>870</v>
      </c>
      <c r="C221" s="21" t="s">
        <v>68</v>
      </c>
      <c r="D221" s="21" t="str">
        <f t="shared" si="5"/>
        <v>Кроссовки(мальчковые)</v>
      </c>
      <c r="E221" s="21" t="s">
        <v>960</v>
      </c>
      <c r="F221" s="49" t="s">
        <v>961</v>
      </c>
      <c r="G221" s="45" t="s">
        <v>358</v>
      </c>
      <c r="H221" s="21" t="s">
        <v>894</v>
      </c>
      <c r="I221" s="21">
        <v>4</v>
      </c>
      <c r="J221" s="50">
        <v>2500</v>
      </c>
      <c r="K221" s="21">
        <f t="shared" si="6"/>
        <v>10</v>
      </c>
      <c r="L221" s="21" t="s">
        <v>856</v>
      </c>
      <c r="M221" s="21" t="s">
        <v>17</v>
      </c>
      <c r="N221" s="21"/>
    </row>
    <row r="222" spans="1:14" s="22" customFormat="1" ht="78.75">
      <c r="A222" s="21">
        <v>218</v>
      </c>
      <c r="B222" s="21" t="s">
        <v>871</v>
      </c>
      <c r="C222" s="21" t="s">
        <v>68</v>
      </c>
      <c r="D222" s="21" t="str">
        <f t="shared" si="5"/>
        <v>Кроссовки(девочковые)</v>
      </c>
      <c r="E222" s="21" t="s">
        <v>958</v>
      </c>
      <c r="F222" s="49" t="s">
        <v>959</v>
      </c>
      <c r="G222" s="45" t="s">
        <v>358</v>
      </c>
      <c r="H222" s="21" t="s">
        <v>894</v>
      </c>
      <c r="I222" s="21">
        <v>4</v>
      </c>
      <c r="J222" s="50">
        <v>2500</v>
      </c>
      <c r="K222" s="21">
        <f t="shared" si="6"/>
        <v>10</v>
      </c>
      <c r="L222" s="21" t="s">
        <v>856</v>
      </c>
      <c r="M222" s="21" t="s">
        <v>17</v>
      </c>
      <c r="N222" s="21"/>
    </row>
    <row r="223" spans="1:14" s="22" customFormat="1" ht="45">
      <c r="A223" s="21">
        <v>219</v>
      </c>
      <c r="B223" s="21" t="s">
        <v>872</v>
      </c>
      <c r="C223" s="21" t="s">
        <v>68</v>
      </c>
      <c r="D223" s="21" t="str">
        <f t="shared" si="5"/>
        <v>Спортивный костюм</v>
      </c>
      <c r="E223" s="21" t="s">
        <v>899</v>
      </c>
      <c r="F223" s="21" t="s">
        <v>900</v>
      </c>
      <c r="G223" s="45" t="s">
        <v>358</v>
      </c>
      <c r="H223" s="21" t="s">
        <v>63</v>
      </c>
      <c r="I223" s="21">
        <v>8</v>
      </c>
      <c r="J223" s="50">
        <v>4000</v>
      </c>
      <c r="K223" s="21">
        <f t="shared" si="6"/>
        <v>32</v>
      </c>
      <c r="L223" s="21" t="s">
        <v>856</v>
      </c>
      <c r="M223" s="21" t="s">
        <v>17</v>
      </c>
      <c r="N223" s="21"/>
    </row>
    <row r="224" spans="1:14" s="22" customFormat="1" ht="33.75">
      <c r="A224" s="21">
        <v>220</v>
      </c>
      <c r="B224" s="21" t="s">
        <v>873</v>
      </c>
      <c r="C224" s="21" t="s">
        <v>68</v>
      </c>
      <c r="D224" s="21" t="str">
        <f t="shared" si="5"/>
        <v>Бейсболка (мальчковая)</v>
      </c>
      <c r="E224" s="21" t="s">
        <v>927</v>
      </c>
      <c r="F224" s="21" t="s">
        <v>929</v>
      </c>
      <c r="G224" s="45" t="s">
        <v>358</v>
      </c>
      <c r="H224" s="21" t="s">
        <v>63</v>
      </c>
      <c r="I224" s="21">
        <v>4</v>
      </c>
      <c r="J224" s="50">
        <v>400</v>
      </c>
      <c r="K224" s="21">
        <f t="shared" si="6"/>
        <v>1.6</v>
      </c>
      <c r="L224" s="21" t="s">
        <v>856</v>
      </c>
      <c r="M224" s="21" t="s">
        <v>17</v>
      </c>
      <c r="N224" s="21"/>
    </row>
    <row r="225" spans="1:14" s="22" customFormat="1" ht="33.75">
      <c r="A225" s="21">
        <v>221</v>
      </c>
      <c r="B225" s="21" t="s">
        <v>874</v>
      </c>
      <c r="C225" s="21" t="s">
        <v>68</v>
      </c>
      <c r="D225" s="21" t="str">
        <f t="shared" si="5"/>
        <v>Бейсболка (девочковая)</v>
      </c>
      <c r="E225" s="21" t="s">
        <v>928</v>
      </c>
      <c r="F225" s="21" t="s">
        <v>974</v>
      </c>
      <c r="G225" s="45" t="s">
        <v>358</v>
      </c>
      <c r="H225" s="21" t="s">
        <v>63</v>
      </c>
      <c r="I225" s="21">
        <v>4</v>
      </c>
      <c r="J225" s="50">
        <v>400</v>
      </c>
      <c r="K225" s="21">
        <f t="shared" si="6"/>
        <v>1.6</v>
      </c>
      <c r="L225" s="21" t="s">
        <v>856</v>
      </c>
      <c r="M225" s="21" t="s">
        <v>17</v>
      </c>
      <c r="N225" s="21"/>
    </row>
    <row r="226" spans="1:14" s="22" customFormat="1" ht="90">
      <c r="A226" s="21">
        <v>222</v>
      </c>
      <c r="B226" s="21" t="s">
        <v>875</v>
      </c>
      <c r="C226" s="21" t="s">
        <v>68</v>
      </c>
      <c r="D226" s="21" t="str">
        <f t="shared" si="5"/>
        <v>Комнатные тапочки</v>
      </c>
      <c r="E226" s="21" t="s">
        <v>956</v>
      </c>
      <c r="F226" s="21" t="s">
        <v>957</v>
      </c>
      <c r="G226" s="45" t="s">
        <v>358</v>
      </c>
      <c r="H226" s="21" t="s">
        <v>894</v>
      </c>
      <c r="I226" s="21">
        <v>8</v>
      </c>
      <c r="J226" s="50">
        <v>400</v>
      </c>
      <c r="K226" s="21">
        <f t="shared" si="6"/>
        <v>3.2</v>
      </c>
      <c r="L226" s="21" t="s">
        <v>856</v>
      </c>
      <c r="M226" s="21" t="s">
        <v>17</v>
      </c>
      <c r="N226" s="21"/>
    </row>
    <row r="227" spans="1:14" s="22" customFormat="1" ht="45">
      <c r="A227" s="21">
        <v>223</v>
      </c>
      <c r="B227" s="21" t="s">
        <v>876</v>
      </c>
      <c r="C227" s="21" t="s">
        <v>68</v>
      </c>
      <c r="D227" s="21" t="str">
        <f t="shared" si="5"/>
        <v>Плавки (мальчковые)</v>
      </c>
      <c r="E227" s="21" t="s">
        <v>910</v>
      </c>
      <c r="F227" s="21" t="s">
        <v>909</v>
      </c>
      <c r="G227" s="45" t="s">
        <v>358</v>
      </c>
      <c r="H227" s="21" t="s">
        <v>63</v>
      </c>
      <c r="I227" s="21">
        <v>12</v>
      </c>
      <c r="J227" s="50">
        <v>350</v>
      </c>
      <c r="K227" s="21">
        <f t="shared" si="6"/>
        <v>4.2</v>
      </c>
      <c r="L227" s="21" t="s">
        <v>856</v>
      </c>
      <c r="M227" s="21" t="s">
        <v>17</v>
      </c>
      <c r="N227" s="21"/>
    </row>
    <row r="228" spans="1:14" s="22" customFormat="1" ht="56.25">
      <c r="A228" s="21">
        <v>224</v>
      </c>
      <c r="B228" s="21" t="s">
        <v>877</v>
      </c>
      <c r="C228" s="21" t="s">
        <v>68</v>
      </c>
      <c r="D228" s="21" t="str">
        <f t="shared" si="5"/>
        <v>Плавки (девочковые)</v>
      </c>
      <c r="E228" s="21" t="s">
        <v>911</v>
      </c>
      <c r="F228" s="21" t="s">
        <v>912</v>
      </c>
      <c r="G228" s="45" t="s">
        <v>358</v>
      </c>
      <c r="H228" s="21" t="s">
        <v>63</v>
      </c>
      <c r="I228" s="21">
        <v>12</v>
      </c>
      <c r="J228" s="50">
        <v>350</v>
      </c>
      <c r="K228" s="21">
        <f t="shared" si="6"/>
        <v>4.2</v>
      </c>
      <c r="L228" s="21" t="s">
        <v>856</v>
      </c>
      <c r="M228" s="21" t="s">
        <v>17</v>
      </c>
      <c r="N228" s="21"/>
    </row>
    <row r="229" spans="1:14" s="22" customFormat="1" ht="33.75">
      <c r="A229" s="21">
        <v>225</v>
      </c>
      <c r="B229" s="21" t="s">
        <v>923</v>
      </c>
      <c r="C229" s="21" t="s">
        <v>68</v>
      </c>
      <c r="D229" s="21" t="str">
        <f>B229</f>
        <v>Носки мужские</v>
      </c>
      <c r="E229" s="21" t="s">
        <v>919</v>
      </c>
      <c r="F229" s="21" t="s">
        <v>920</v>
      </c>
      <c r="G229" s="45" t="s">
        <v>358</v>
      </c>
      <c r="H229" s="21" t="s">
        <v>894</v>
      </c>
      <c r="I229" s="21">
        <v>20</v>
      </c>
      <c r="J229" s="50">
        <v>250</v>
      </c>
      <c r="K229" s="21">
        <f t="shared" si="6"/>
        <v>5</v>
      </c>
      <c r="L229" s="21" t="s">
        <v>856</v>
      </c>
      <c r="M229" s="21" t="s">
        <v>17</v>
      </c>
      <c r="N229" s="21"/>
    </row>
    <row r="230" spans="1:14" s="22" customFormat="1" ht="33.75">
      <c r="A230" s="21">
        <v>226</v>
      </c>
      <c r="B230" s="21" t="s">
        <v>924</v>
      </c>
      <c r="C230" s="21" t="s">
        <v>68</v>
      </c>
      <c r="D230" s="21" t="str">
        <f t="shared" si="5"/>
        <v>Носки женские </v>
      </c>
      <c r="E230" s="21" t="s">
        <v>921</v>
      </c>
      <c r="F230" s="21" t="s">
        <v>922</v>
      </c>
      <c r="G230" s="45" t="s">
        <v>358</v>
      </c>
      <c r="H230" s="21" t="s">
        <v>894</v>
      </c>
      <c r="I230" s="21">
        <v>20</v>
      </c>
      <c r="J230" s="50">
        <v>250</v>
      </c>
      <c r="K230" s="21">
        <f t="shared" si="6"/>
        <v>5</v>
      </c>
      <c r="L230" s="21" t="s">
        <v>856</v>
      </c>
      <c r="M230" s="21" t="s">
        <v>17</v>
      </c>
      <c r="N230" s="21"/>
    </row>
    <row r="231" spans="1:14" s="22" customFormat="1" ht="67.5">
      <c r="A231" s="21">
        <v>227</v>
      </c>
      <c r="B231" s="21" t="s">
        <v>878</v>
      </c>
      <c r="C231" s="21" t="s">
        <v>68</v>
      </c>
      <c r="D231" s="21" t="str">
        <f t="shared" si="5"/>
        <v>Кофта (девочковая)</v>
      </c>
      <c r="E231" s="21" t="s">
        <v>915</v>
      </c>
      <c r="F231" s="21" t="s">
        <v>916</v>
      </c>
      <c r="G231" s="45" t="s">
        <v>358</v>
      </c>
      <c r="H231" s="21" t="s">
        <v>63</v>
      </c>
      <c r="I231" s="21">
        <v>4</v>
      </c>
      <c r="J231" s="50">
        <v>3200</v>
      </c>
      <c r="K231" s="21">
        <f t="shared" si="6"/>
        <v>12.8</v>
      </c>
      <c r="L231" s="21" t="s">
        <v>856</v>
      </c>
      <c r="M231" s="21" t="s">
        <v>17</v>
      </c>
      <c r="N231" s="21"/>
    </row>
    <row r="232" spans="1:14" s="22" customFormat="1" ht="67.5">
      <c r="A232" s="21">
        <v>228</v>
      </c>
      <c r="B232" s="21" t="s">
        <v>879</v>
      </c>
      <c r="C232" s="21" t="s">
        <v>68</v>
      </c>
      <c r="D232" s="21" t="str">
        <f t="shared" si="5"/>
        <v>Кофта (мальчковая)</v>
      </c>
      <c r="E232" s="21" t="s">
        <v>917</v>
      </c>
      <c r="F232" s="21" t="s">
        <v>918</v>
      </c>
      <c r="G232" s="45" t="s">
        <v>358</v>
      </c>
      <c r="H232" s="21" t="s">
        <v>63</v>
      </c>
      <c r="I232" s="21">
        <v>4</v>
      </c>
      <c r="J232" s="50">
        <v>3000</v>
      </c>
      <c r="K232" s="21">
        <f t="shared" si="6"/>
        <v>12</v>
      </c>
      <c r="L232" s="21" t="s">
        <v>856</v>
      </c>
      <c r="M232" s="21" t="s">
        <v>17</v>
      </c>
      <c r="N232" s="21"/>
    </row>
    <row r="233" spans="1:14" s="22" customFormat="1" ht="33.75">
      <c r="A233" s="21">
        <v>229</v>
      </c>
      <c r="B233" s="21" t="s">
        <v>880</v>
      </c>
      <c r="C233" s="21" t="s">
        <v>68</v>
      </c>
      <c r="D233" s="21" t="str">
        <f t="shared" si="5"/>
        <v>Брюки джинсовые (девочковые)</v>
      </c>
      <c r="E233" s="21" t="s">
        <v>932</v>
      </c>
      <c r="F233" s="21" t="s">
        <v>933</v>
      </c>
      <c r="G233" s="45" t="s">
        <v>358</v>
      </c>
      <c r="H233" s="21" t="s">
        <v>63</v>
      </c>
      <c r="I233" s="21">
        <v>4</v>
      </c>
      <c r="J233" s="50">
        <v>3000</v>
      </c>
      <c r="K233" s="21">
        <f t="shared" si="6"/>
        <v>12</v>
      </c>
      <c r="L233" s="21" t="s">
        <v>856</v>
      </c>
      <c r="M233" s="21" t="s">
        <v>17</v>
      </c>
      <c r="N233" s="21"/>
    </row>
    <row r="234" spans="1:14" s="22" customFormat="1" ht="33.75">
      <c r="A234" s="21">
        <v>230</v>
      </c>
      <c r="B234" s="21" t="s">
        <v>881</v>
      </c>
      <c r="C234" s="21" t="s">
        <v>68</v>
      </c>
      <c r="D234" s="21" t="str">
        <f t="shared" si="5"/>
        <v>Брюки джинсовые (мальчковые)</v>
      </c>
      <c r="E234" s="21" t="s">
        <v>930</v>
      </c>
      <c r="F234" s="21" t="s">
        <v>931</v>
      </c>
      <c r="G234" s="45" t="s">
        <v>358</v>
      </c>
      <c r="H234" s="21" t="s">
        <v>63</v>
      </c>
      <c r="I234" s="21">
        <v>4</v>
      </c>
      <c r="J234" s="50">
        <v>3000</v>
      </c>
      <c r="K234" s="21">
        <f t="shared" si="6"/>
        <v>12</v>
      </c>
      <c r="L234" s="21" t="s">
        <v>856</v>
      </c>
      <c r="M234" s="21" t="s">
        <v>17</v>
      </c>
      <c r="N234" s="21"/>
    </row>
    <row r="235" spans="1:14" s="22" customFormat="1" ht="33.75">
      <c r="A235" s="21">
        <v>231</v>
      </c>
      <c r="B235" s="21" t="s">
        <v>882</v>
      </c>
      <c r="C235" s="21" t="s">
        <v>68</v>
      </c>
      <c r="D235" s="21" t="str">
        <f t="shared" si="5"/>
        <v>Костюм школьный (девочковые)</v>
      </c>
      <c r="E235" s="21" t="s">
        <v>936</v>
      </c>
      <c r="F235" s="21" t="s">
        <v>937</v>
      </c>
      <c r="G235" s="45" t="s">
        <v>358</v>
      </c>
      <c r="H235" s="21" t="s">
        <v>63</v>
      </c>
      <c r="I235" s="21">
        <v>3</v>
      </c>
      <c r="J235" s="50">
        <v>6000</v>
      </c>
      <c r="K235" s="21">
        <f t="shared" si="6"/>
        <v>18</v>
      </c>
      <c r="L235" s="21" t="s">
        <v>856</v>
      </c>
      <c r="M235" s="21" t="s">
        <v>17</v>
      </c>
      <c r="N235" s="21"/>
    </row>
    <row r="236" spans="1:14" s="22" customFormat="1" ht="33.75">
      <c r="A236" s="21">
        <v>232</v>
      </c>
      <c r="B236" s="21" t="s">
        <v>883</v>
      </c>
      <c r="C236" s="21" t="s">
        <v>68</v>
      </c>
      <c r="D236" s="21" t="str">
        <f t="shared" si="5"/>
        <v>Костюм школьный (мальчковые)</v>
      </c>
      <c r="E236" s="21" t="s">
        <v>934</v>
      </c>
      <c r="F236" s="21" t="s">
        <v>935</v>
      </c>
      <c r="G236" s="45" t="s">
        <v>358</v>
      </c>
      <c r="H236" s="21" t="s">
        <v>63</v>
      </c>
      <c r="I236" s="21">
        <v>3</v>
      </c>
      <c r="J236" s="50">
        <v>5000</v>
      </c>
      <c r="K236" s="21">
        <f t="shared" si="6"/>
        <v>15</v>
      </c>
      <c r="L236" s="21" t="s">
        <v>856</v>
      </c>
      <c r="M236" s="21" t="s">
        <v>17</v>
      </c>
      <c r="N236" s="21"/>
    </row>
    <row r="237" spans="1:14" s="22" customFormat="1" ht="33.75">
      <c r="A237" s="21">
        <v>233</v>
      </c>
      <c r="B237" s="21" t="s">
        <v>884</v>
      </c>
      <c r="C237" s="21" t="s">
        <v>68</v>
      </c>
      <c r="D237" s="21" t="str">
        <f t="shared" si="5"/>
        <v>Рубашка (мальчковые)</v>
      </c>
      <c r="E237" s="21" t="s">
        <v>938</v>
      </c>
      <c r="F237" s="21" t="s">
        <v>939</v>
      </c>
      <c r="G237" s="45" t="s">
        <v>358</v>
      </c>
      <c r="H237" s="21" t="s">
        <v>63</v>
      </c>
      <c r="I237" s="21">
        <v>8</v>
      </c>
      <c r="J237" s="50">
        <v>2000</v>
      </c>
      <c r="K237" s="21">
        <f t="shared" si="6"/>
        <v>16</v>
      </c>
      <c r="L237" s="21" t="s">
        <v>856</v>
      </c>
      <c r="M237" s="21" t="s">
        <v>17</v>
      </c>
      <c r="N237" s="21"/>
    </row>
    <row r="238" spans="1:14" s="22" customFormat="1" ht="33.75">
      <c r="A238" s="21">
        <v>234</v>
      </c>
      <c r="B238" s="21" t="s">
        <v>885</v>
      </c>
      <c r="C238" s="21" t="s">
        <v>68</v>
      </c>
      <c r="D238" s="21" t="str">
        <f t="shared" si="5"/>
        <v>Блузка</v>
      </c>
      <c r="E238" s="21" t="s">
        <v>940</v>
      </c>
      <c r="F238" s="21" t="s">
        <v>941</v>
      </c>
      <c r="G238" s="45" t="s">
        <v>358</v>
      </c>
      <c r="H238" s="21" t="s">
        <v>63</v>
      </c>
      <c r="I238" s="21">
        <v>3</v>
      </c>
      <c r="J238" s="50">
        <v>2000</v>
      </c>
      <c r="K238" s="21">
        <f t="shared" si="6"/>
        <v>6</v>
      </c>
      <c r="L238" s="21" t="s">
        <v>856</v>
      </c>
      <c r="M238" s="21" t="s">
        <v>17</v>
      </c>
      <c r="N238" s="21"/>
    </row>
    <row r="239" spans="1:14" s="22" customFormat="1" ht="33.75">
      <c r="A239" s="21">
        <v>235</v>
      </c>
      <c r="B239" s="21" t="s">
        <v>886</v>
      </c>
      <c r="C239" s="21" t="s">
        <v>68</v>
      </c>
      <c r="D239" s="21" t="str">
        <f t="shared" si="5"/>
        <v>Куртка зимняя (девочковая)</v>
      </c>
      <c r="E239" s="21" t="s">
        <v>944</v>
      </c>
      <c r="F239" s="21" t="s">
        <v>945</v>
      </c>
      <c r="G239" s="45" t="s">
        <v>358</v>
      </c>
      <c r="H239" s="21" t="s">
        <v>63</v>
      </c>
      <c r="I239" s="21">
        <v>3</v>
      </c>
      <c r="J239" s="50">
        <v>8500</v>
      </c>
      <c r="K239" s="21">
        <f t="shared" si="6"/>
        <v>25.5</v>
      </c>
      <c r="L239" s="21" t="s">
        <v>856</v>
      </c>
      <c r="M239" s="21" t="s">
        <v>17</v>
      </c>
      <c r="N239" s="21"/>
    </row>
    <row r="240" spans="1:14" s="22" customFormat="1" ht="33.75">
      <c r="A240" s="21">
        <v>236</v>
      </c>
      <c r="B240" s="21" t="s">
        <v>887</v>
      </c>
      <c r="C240" s="21" t="s">
        <v>68</v>
      </c>
      <c r="D240" s="21" t="str">
        <f t="shared" si="5"/>
        <v>Куртка зимняя (мальчковые)</v>
      </c>
      <c r="E240" s="21" t="s">
        <v>942</v>
      </c>
      <c r="F240" s="21" t="s">
        <v>943</v>
      </c>
      <c r="G240" s="45" t="s">
        <v>358</v>
      </c>
      <c r="H240" s="21" t="s">
        <v>63</v>
      </c>
      <c r="I240" s="21">
        <v>3</v>
      </c>
      <c r="J240" s="50">
        <v>8500</v>
      </c>
      <c r="K240" s="21">
        <f t="shared" si="6"/>
        <v>25.5</v>
      </c>
      <c r="L240" s="21" t="s">
        <v>856</v>
      </c>
      <c r="M240" s="21" t="s">
        <v>17</v>
      </c>
      <c r="N240" s="21"/>
    </row>
    <row r="241" spans="1:14" s="22" customFormat="1" ht="112.5">
      <c r="A241" s="21">
        <v>237</v>
      </c>
      <c r="B241" s="21" t="s">
        <v>888</v>
      </c>
      <c r="C241" s="21" t="s">
        <v>68</v>
      </c>
      <c r="D241" s="21" t="str">
        <f t="shared" si="5"/>
        <v>Обувь зимняя(девочковая)</v>
      </c>
      <c r="E241" s="21" t="s">
        <v>966</v>
      </c>
      <c r="F241" s="49" t="s">
        <v>968</v>
      </c>
      <c r="G241" s="45" t="s">
        <v>358</v>
      </c>
      <c r="H241" s="21" t="s">
        <v>894</v>
      </c>
      <c r="I241" s="21">
        <v>4</v>
      </c>
      <c r="J241" s="50">
        <v>6000</v>
      </c>
      <c r="K241" s="21">
        <f t="shared" si="6"/>
        <v>24</v>
      </c>
      <c r="L241" s="21" t="s">
        <v>856</v>
      </c>
      <c r="M241" s="21" t="s">
        <v>17</v>
      </c>
      <c r="N241" s="21"/>
    </row>
    <row r="242" spans="1:14" s="22" customFormat="1" ht="112.5">
      <c r="A242" s="21">
        <v>238</v>
      </c>
      <c r="B242" s="21" t="s">
        <v>889</v>
      </c>
      <c r="C242" s="21" t="s">
        <v>68</v>
      </c>
      <c r="D242" s="21" t="str">
        <f t="shared" si="5"/>
        <v>Обувь зимняя (мальчковые)</v>
      </c>
      <c r="E242" s="21" t="s">
        <v>967</v>
      </c>
      <c r="F242" s="49" t="s">
        <v>969</v>
      </c>
      <c r="G242" s="45" t="s">
        <v>358</v>
      </c>
      <c r="H242" s="21" t="s">
        <v>894</v>
      </c>
      <c r="I242" s="21">
        <v>4</v>
      </c>
      <c r="J242" s="50">
        <v>6000</v>
      </c>
      <c r="K242" s="21">
        <f aca="true" t="shared" si="7" ref="K242:K248">(I242*J242)/1000</f>
        <v>24</v>
      </c>
      <c r="L242" s="21" t="s">
        <v>856</v>
      </c>
      <c r="M242" s="21" t="s">
        <v>17</v>
      </c>
      <c r="N242" s="21"/>
    </row>
    <row r="243" spans="1:14" s="22" customFormat="1" ht="39" customHeight="1">
      <c r="A243" s="21">
        <v>239</v>
      </c>
      <c r="B243" s="21" t="s">
        <v>890</v>
      </c>
      <c r="C243" s="21" t="s">
        <v>68</v>
      </c>
      <c r="D243" s="21" t="str">
        <f t="shared" si="5"/>
        <v>Обувь весенняя(девочковая)</v>
      </c>
      <c r="E243" s="21" t="s">
        <v>966</v>
      </c>
      <c r="F243" s="49" t="s">
        <v>968</v>
      </c>
      <c r="G243" s="45" t="s">
        <v>358</v>
      </c>
      <c r="H243" s="21" t="s">
        <v>894</v>
      </c>
      <c r="I243" s="21">
        <v>4</v>
      </c>
      <c r="J243" s="50">
        <v>4500</v>
      </c>
      <c r="K243" s="21">
        <f t="shared" si="7"/>
        <v>18</v>
      </c>
      <c r="L243" s="21" t="s">
        <v>856</v>
      </c>
      <c r="M243" s="21" t="s">
        <v>17</v>
      </c>
      <c r="N243" s="21"/>
    </row>
    <row r="244" spans="1:14" s="22" customFormat="1" ht="39" customHeight="1">
      <c r="A244" s="21">
        <v>240</v>
      </c>
      <c r="B244" s="21" t="s">
        <v>891</v>
      </c>
      <c r="C244" s="21" t="s">
        <v>68</v>
      </c>
      <c r="D244" s="21" t="str">
        <f t="shared" si="5"/>
        <v>Обувь весенняя(мальчковая)</v>
      </c>
      <c r="E244" s="21" t="s">
        <v>967</v>
      </c>
      <c r="F244" s="49" t="s">
        <v>969</v>
      </c>
      <c r="G244" s="45" t="s">
        <v>358</v>
      </c>
      <c r="H244" s="21" t="s">
        <v>894</v>
      </c>
      <c r="I244" s="21">
        <v>4</v>
      </c>
      <c r="J244" s="50">
        <v>4500</v>
      </c>
      <c r="K244" s="21">
        <f t="shared" si="7"/>
        <v>18</v>
      </c>
      <c r="L244" s="21" t="s">
        <v>856</v>
      </c>
      <c r="M244" s="21" t="s">
        <v>17</v>
      </c>
      <c r="N244" s="21"/>
    </row>
    <row r="245" spans="1:14" s="22" customFormat="1" ht="36.75" customHeight="1">
      <c r="A245" s="21">
        <v>241</v>
      </c>
      <c r="B245" s="21" t="s">
        <v>892</v>
      </c>
      <c r="C245" s="21" t="s">
        <v>68</v>
      </c>
      <c r="D245" s="21" t="str">
        <f t="shared" si="5"/>
        <v>Куртка весенняя(мальчковая)</v>
      </c>
      <c r="E245" s="21" t="s">
        <v>946</v>
      </c>
      <c r="F245" s="21" t="s">
        <v>947</v>
      </c>
      <c r="G245" s="45" t="s">
        <v>358</v>
      </c>
      <c r="H245" s="21" t="s">
        <v>63</v>
      </c>
      <c r="I245" s="21">
        <v>3</v>
      </c>
      <c r="J245" s="50">
        <v>8500</v>
      </c>
      <c r="K245" s="21">
        <f t="shared" si="7"/>
        <v>25.5</v>
      </c>
      <c r="L245" s="21" t="s">
        <v>856</v>
      </c>
      <c r="M245" s="21" t="s">
        <v>17</v>
      </c>
      <c r="N245" s="21"/>
    </row>
    <row r="246" spans="1:14" s="22" customFormat="1" ht="48.75" customHeight="1">
      <c r="A246" s="21">
        <v>242</v>
      </c>
      <c r="B246" s="21" t="s">
        <v>893</v>
      </c>
      <c r="C246" s="21" t="s">
        <v>68</v>
      </c>
      <c r="D246" s="21" t="str">
        <f t="shared" si="5"/>
        <v>Зимняя шапка (девочковая)</v>
      </c>
      <c r="E246" s="21" t="s">
        <v>948</v>
      </c>
      <c r="F246" s="21" t="s">
        <v>949</v>
      </c>
      <c r="G246" s="45" t="s">
        <v>358</v>
      </c>
      <c r="H246" s="21" t="s">
        <v>63</v>
      </c>
      <c r="I246" s="21">
        <v>1</v>
      </c>
      <c r="J246" s="50">
        <v>1000</v>
      </c>
      <c r="K246" s="21">
        <f t="shared" si="7"/>
        <v>1</v>
      </c>
      <c r="L246" s="21" t="s">
        <v>856</v>
      </c>
      <c r="M246" s="21" t="s">
        <v>17</v>
      </c>
      <c r="N246" s="21"/>
    </row>
    <row r="247" spans="1:14" s="22" customFormat="1" ht="33.75">
      <c r="A247" s="21">
        <v>243</v>
      </c>
      <c r="B247" s="21" t="s">
        <v>349</v>
      </c>
      <c r="C247" s="21" t="s">
        <v>68</v>
      </c>
      <c r="D247" s="21" t="str">
        <f t="shared" si="5"/>
        <v>Майкубенский уголь с доставкой</v>
      </c>
      <c r="E247" s="21" t="s">
        <v>450</v>
      </c>
      <c r="F247" s="21" t="s">
        <v>451</v>
      </c>
      <c r="G247" s="45" t="s">
        <v>358</v>
      </c>
      <c r="H247" s="21" t="s">
        <v>665</v>
      </c>
      <c r="I247" s="21">
        <v>15</v>
      </c>
      <c r="J247" s="50">
        <v>5600</v>
      </c>
      <c r="K247" s="21">
        <f t="shared" si="7"/>
        <v>84</v>
      </c>
      <c r="L247" s="21" t="s">
        <v>659</v>
      </c>
      <c r="M247" s="21" t="s">
        <v>17</v>
      </c>
      <c r="N247" s="62">
        <v>0.3</v>
      </c>
    </row>
    <row r="248" spans="1:14" s="22" customFormat="1" ht="60" customHeight="1">
      <c r="A248" s="21">
        <v>244</v>
      </c>
      <c r="B248" s="21" t="s">
        <v>697</v>
      </c>
      <c r="C248" s="21" t="s">
        <v>68</v>
      </c>
      <c r="D248" s="21" t="str">
        <f t="shared" si="5"/>
        <v>Приобретение стиральной машини</v>
      </c>
      <c r="E248" s="21" t="s">
        <v>896</v>
      </c>
      <c r="F248" s="21" t="s">
        <v>975</v>
      </c>
      <c r="G248" s="21" t="s">
        <v>358</v>
      </c>
      <c r="H248" s="21" t="s">
        <v>666</v>
      </c>
      <c r="I248" s="21">
        <v>1</v>
      </c>
      <c r="J248" s="50">
        <v>55000</v>
      </c>
      <c r="K248" s="21">
        <f t="shared" si="7"/>
        <v>55</v>
      </c>
      <c r="L248" s="21" t="s">
        <v>897</v>
      </c>
      <c r="M248" s="21" t="s">
        <v>17</v>
      </c>
      <c r="N248" s="21"/>
    </row>
    <row r="249" spans="1:14" s="22" customFormat="1" ht="67.5">
      <c r="A249" s="21">
        <v>245</v>
      </c>
      <c r="B249" s="21" t="s">
        <v>698</v>
      </c>
      <c r="C249" s="21" t="s">
        <v>68</v>
      </c>
      <c r="D249" s="21" t="str">
        <f t="shared" si="5"/>
        <v>Услуги по оказанию летнего отдыха детям сиротам , детям, оставшимся без попечения родителей</v>
      </c>
      <c r="E249" s="21" t="s">
        <v>854</v>
      </c>
      <c r="F249" s="21" t="s">
        <v>855</v>
      </c>
      <c r="G249" s="21" t="s">
        <v>365</v>
      </c>
      <c r="H249" s="21" t="s">
        <v>699</v>
      </c>
      <c r="I249" s="21">
        <v>3</v>
      </c>
      <c r="J249" s="50">
        <f>17000+15000</f>
        <v>32000</v>
      </c>
      <c r="K249" s="21">
        <v>576</v>
      </c>
      <c r="L249" s="21" t="s">
        <v>898</v>
      </c>
      <c r="M249" s="21" t="s">
        <v>17</v>
      </c>
      <c r="N249" s="62">
        <v>0.3</v>
      </c>
    </row>
    <row r="250" ht="11.25">
      <c r="K250" s="63"/>
    </row>
    <row r="251" spans="9:12" ht="11.25">
      <c r="I251" s="24" t="s">
        <v>661</v>
      </c>
      <c r="K251" s="63">
        <f>SUM(K5:K250)</f>
        <v>2551.2509999999993</v>
      </c>
      <c r="L251" s="24" t="s">
        <v>662</v>
      </c>
    </row>
    <row r="253" spans="3:11" ht="11.25">
      <c r="C253" s="24" t="s">
        <v>667</v>
      </c>
      <c r="F253" s="24" t="s">
        <v>668</v>
      </c>
      <c r="K253" s="63"/>
    </row>
    <row r="255" spans="2:11" ht="11.25">
      <c r="B255" s="24" t="s">
        <v>669</v>
      </c>
      <c r="K255" s="63"/>
    </row>
    <row r="256" ht="11.25">
      <c r="B256" s="24" t="s">
        <v>670</v>
      </c>
    </row>
  </sheetData>
  <sheetProtection/>
  <mergeCells count="2">
    <mergeCell ref="B1:M1"/>
    <mergeCell ref="B2:M2"/>
  </mergeCells>
  <printOptions/>
  <pageMargins left="0.03937007874015748" right="0.03937007874015748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5">
      <selection activeCell="F37" sqref="F37"/>
    </sheetView>
  </sheetViews>
  <sheetFormatPr defaultColWidth="9.140625" defaultRowHeight="15"/>
  <sheetData>
    <row r="1" spans="1:3" ht="15">
      <c r="A1">
        <v>8</v>
      </c>
      <c r="B1">
        <v>500</v>
      </c>
      <c r="C1">
        <f>A1*B1</f>
        <v>4000</v>
      </c>
    </row>
    <row r="2" spans="1:3" ht="15">
      <c r="A2">
        <v>8</v>
      </c>
      <c r="B2">
        <v>500</v>
      </c>
      <c r="C2">
        <f aca="true" t="shared" si="0" ref="C2:C43">A2*B2</f>
        <v>4000</v>
      </c>
    </row>
    <row r="3" spans="1:3" ht="15">
      <c r="A3">
        <v>4</v>
      </c>
      <c r="B3">
        <v>250</v>
      </c>
      <c r="C3">
        <f t="shared" si="0"/>
        <v>1000</v>
      </c>
    </row>
    <row r="4" spans="1:3" ht="15">
      <c r="A4">
        <v>4</v>
      </c>
      <c r="B4">
        <v>300</v>
      </c>
      <c r="C4">
        <f t="shared" si="0"/>
        <v>1200</v>
      </c>
    </row>
    <row r="5" spans="1:3" ht="15">
      <c r="A5">
        <v>4</v>
      </c>
      <c r="B5">
        <v>2000</v>
      </c>
      <c r="C5">
        <f t="shared" si="0"/>
        <v>8000</v>
      </c>
    </row>
    <row r="6" spans="1:3" ht="15">
      <c r="A6">
        <v>4</v>
      </c>
      <c r="B6">
        <v>2000</v>
      </c>
      <c r="C6">
        <f t="shared" si="0"/>
        <v>8000</v>
      </c>
    </row>
    <row r="7" spans="1:3" ht="15">
      <c r="A7">
        <v>8</v>
      </c>
      <c r="B7">
        <v>200</v>
      </c>
      <c r="C7">
        <f t="shared" si="0"/>
        <v>1600</v>
      </c>
    </row>
    <row r="8" spans="1:3" ht="15">
      <c r="A8">
        <v>8</v>
      </c>
      <c r="B8">
        <v>200</v>
      </c>
      <c r="C8">
        <f t="shared" si="0"/>
        <v>1600</v>
      </c>
    </row>
    <row r="9" spans="1:3" ht="15">
      <c r="A9">
        <v>6</v>
      </c>
      <c r="B9">
        <v>350</v>
      </c>
      <c r="C9">
        <f t="shared" si="0"/>
        <v>2100</v>
      </c>
    </row>
    <row r="10" spans="1:3" ht="15">
      <c r="A10">
        <v>8</v>
      </c>
      <c r="B10">
        <v>600</v>
      </c>
      <c r="C10">
        <f t="shared" si="0"/>
        <v>4800</v>
      </c>
    </row>
    <row r="11" spans="1:3" ht="15">
      <c r="A11">
        <v>8</v>
      </c>
      <c r="B11">
        <v>600</v>
      </c>
      <c r="C11">
        <f t="shared" si="0"/>
        <v>4800</v>
      </c>
    </row>
    <row r="12" spans="1:3" ht="15">
      <c r="A12">
        <v>8</v>
      </c>
      <c r="B12">
        <v>700</v>
      </c>
      <c r="C12">
        <f t="shared" si="0"/>
        <v>5600</v>
      </c>
    </row>
    <row r="13" spans="1:3" ht="15">
      <c r="A13">
        <v>8</v>
      </c>
      <c r="B13">
        <v>700</v>
      </c>
      <c r="C13">
        <f t="shared" si="0"/>
        <v>5600</v>
      </c>
    </row>
    <row r="14" spans="1:3" ht="15">
      <c r="A14">
        <v>8</v>
      </c>
      <c r="B14">
        <v>400</v>
      </c>
      <c r="C14">
        <f t="shared" si="0"/>
        <v>3200</v>
      </c>
    </row>
    <row r="15" spans="1:3" ht="15">
      <c r="A15">
        <v>4</v>
      </c>
      <c r="B15">
        <v>1000</v>
      </c>
      <c r="C15">
        <f t="shared" si="0"/>
        <v>4000</v>
      </c>
    </row>
    <row r="16" spans="1:3" ht="15">
      <c r="A16">
        <v>4</v>
      </c>
      <c r="B16">
        <v>1800</v>
      </c>
      <c r="C16">
        <f t="shared" si="0"/>
        <v>7200</v>
      </c>
    </row>
    <row r="17" spans="1:3" ht="15">
      <c r="A17">
        <v>4</v>
      </c>
      <c r="B17">
        <v>1500</v>
      </c>
      <c r="C17">
        <f t="shared" si="0"/>
        <v>6000</v>
      </c>
    </row>
    <row r="18" spans="1:3" ht="15">
      <c r="A18">
        <v>4</v>
      </c>
      <c r="B18">
        <v>2500</v>
      </c>
      <c r="C18">
        <f t="shared" si="0"/>
        <v>10000</v>
      </c>
    </row>
    <row r="19" spans="1:3" ht="15">
      <c r="A19">
        <v>4</v>
      </c>
      <c r="B19">
        <v>2500</v>
      </c>
      <c r="C19">
        <f t="shared" si="0"/>
        <v>10000</v>
      </c>
    </row>
    <row r="20" spans="1:3" ht="15">
      <c r="A20">
        <v>8</v>
      </c>
      <c r="B20">
        <v>4000</v>
      </c>
      <c r="C20">
        <f t="shared" si="0"/>
        <v>32000</v>
      </c>
    </row>
    <row r="21" spans="1:3" ht="15">
      <c r="A21">
        <v>4</v>
      </c>
      <c r="B21">
        <v>400</v>
      </c>
      <c r="C21">
        <f t="shared" si="0"/>
        <v>1600</v>
      </c>
    </row>
    <row r="22" spans="1:3" ht="15">
      <c r="A22">
        <v>4</v>
      </c>
      <c r="B22">
        <v>400</v>
      </c>
      <c r="C22">
        <f t="shared" si="0"/>
        <v>1600</v>
      </c>
    </row>
    <row r="23" spans="1:3" ht="15">
      <c r="A23">
        <v>8</v>
      </c>
      <c r="B23">
        <v>400</v>
      </c>
      <c r="C23">
        <f t="shared" si="0"/>
        <v>3200</v>
      </c>
    </row>
    <row r="24" spans="1:3" ht="15">
      <c r="A24">
        <v>12</v>
      </c>
      <c r="B24">
        <v>350</v>
      </c>
      <c r="C24">
        <f t="shared" si="0"/>
        <v>4200</v>
      </c>
    </row>
    <row r="25" spans="1:3" ht="15">
      <c r="A25">
        <v>12</v>
      </c>
      <c r="B25">
        <v>350</v>
      </c>
      <c r="C25">
        <f t="shared" si="0"/>
        <v>4200</v>
      </c>
    </row>
    <row r="26" spans="1:3" ht="15">
      <c r="A26">
        <v>20</v>
      </c>
      <c r="B26">
        <v>250</v>
      </c>
      <c r="C26">
        <f t="shared" si="0"/>
        <v>5000</v>
      </c>
    </row>
    <row r="27" spans="1:3" ht="15">
      <c r="A27">
        <v>20</v>
      </c>
      <c r="B27">
        <v>250</v>
      </c>
      <c r="C27">
        <f t="shared" si="0"/>
        <v>5000</v>
      </c>
    </row>
    <row r="28" spans="1:3" ht="15">
      <c r="A28">
        <v>4</v>
      </c>
      <c r="B28">
        <v>3000</v>
      </c>
      <c r="C28">
        <f t="shared" si="0"/>
        <v>12000</v>
      </c>
    </row>
    <row r="29" spans="1:3" ht="15">
      <c r="A29">
        <v>4</v>
      </c>
      <c r="B29">
        <v>3000</v>
      </c>
      <c r="C29">
        <f t="shared" si="0"/>
        <v>12000</v>
      </c>
    </row>
    <row r="30" spans="1:3" ht="15">
      <c r="A30">
        <v>4</v>
      </c>
      <c r="B30">
        <v>2700</v>
      </c>
      <c r="C30">
        <f t="shared" si="0"/>
        <v>10800</v>
      </c>
    </row>
    <row r="31" spans="1:3" ht="15">
      <c r="A31">
        <v>4</v>
      </c>
      <c r="B31">
        <v>2700</v>
      </c>
      <c r="C31">
        <f t="shared" si="0"/>
        <v>10800</v>
      </c>
    </row>
    <row r="32" spans="1:3" ht="15">
      <c r="A32">
        <v>3</v>
      </c>
      <c r="B32">
        <v>6000</v>
      </c>
      <c r="C32">
        <f t="shared" si="0"/>
        <v>18000</v>
      </c>
    </row>
    <row r="33" spans="1:3" ht="15">
      <c r="A33">
        <v>3</v>
      </c>
      <c r="B33">
        <v>4500</v>
      </c>
      <c r="C33">
        <f t="shared" si="0"/>
        <v>13500</v>
      </c>
    </row>
    <row r="34" spans="1:3" ht="15">
      <c r="A34">
        <v>8</v>
      </c>
      <c r="B34">
        <v>1900</v>
      </c>
      <c r="C34">
        <f t="shared" si="0"/>
        <v>15200</v>
      </c>
    </row>
    <row r="35" spans="1:3" ht="15">
      <c r="A35">
        <v>3</v>
      </c>
      <c r="B35">
        <v>2000</v>
      </c>
      <c r="C35">
        <f t="shared" si="0"/>
        <v>6000</v>
      </c>
    </row>
    <row r="36" spans="1:3" ht="15">
      <c r="A36">
        <v>3</v>
      </c>
      <c r="B36">
        <v>8000</v>
      </c>
      <c r="C36">
        <f t="shared" si="0"/>
        <v>24000</v>
      </c>
    </row>
    <row r="37" spans="1:3" ht="15">
      <c r="A37">
        <v>3</v>
      </c>
      <c r="B37">
        <v>8000</v>
      </c>
      <c r="C37">
        <f t="shared" si="0"/>
        <v>24000</v>
      </c>
    </row>
    <row r="38" spans="1:3" ht="15">
      <c r="A38">
        <v>4</v>
      </c>
      <c r="B38">
        <v>6000</v>
      </c>
      <c r="C38">
        <f t="shared" si="0"/>
        <v>24000</v>
      </c>
    </row>
    <row r="39" spans="1:3" ht="15">
      <c r="A39">
        <v>4</v>
      </c>
      <c r="B39">
        <v>6000</v>
      </c>
      <c r="C39">
        <f t="shared" si="0"/>
        <v>24000</v>
      </c>
    </row>
    <row r="40" spans="1:3" ht="15">
      <c r="A40">
        <v>4</v>
      </c>
      <c r="B40">
        <v>4500</v>
      </c>
      <c r="C40">
        <f t="shared" si="0"/>
        <v>18000</v>
      </c>
    </row>
    <row r="41" spans="1:3" ht="15">
      <c r="A41">
        <v>4</v>
      </c>
      <c r="B41">
        <v>4500</v>
      </c>
      <c r="C41">
        <f t="shared" si="0"/>
        <v>18000</v>
      </c>
    </row>
    <row r="42" spans="1:3" ht="15">
      <c r="A42">
        <v>3</v>
      </c>
      <c r="B42">
        <v>8000</v>
      </c>
      <c r="C42">
        <f t="shared" si="0"/>
        <v>24000</v>
      </c>
    </row>
    <row r="43" spans="1:3" ht="15">
      <c r="A43">
        <v>1</v>
      </c>
      <c r="B43">
        <v>1000</v>
      </c>
      <c r="C43">
        <f t="shared" si="0"/>
        <v>1000</v>
      </c>
    </row>
    <row r="44" ht="15">
      <c r="C44">
        <f>SUM(C1:C43)</f>
        <v>404800</v>
      </c>
    </row>
    <row r="45" spans="3:5" ht="15">
      <c r="C45">
        <v>265485</v>
      </c>
      <c r="E45">
        <f>423000/3</f>
        <v>141000</v>
      </c>
    </row>
    <row r="46" ht="15">
      <c r="C46">
        <f>SUM(C44:C45)</f>
        <v>670285</v>
      </c>
    </row>
    <row r="47" ht="15">
      <c r="C47">
        <v>670000</v>
      </c>
    </row>
    <row r="48" ht="15">
      <c r="C48">
        <f>C47-C46</f>
        <v>-285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2009-02-05T06:10:36Z</dcterms:modified>
  <cp:category/>
  <cp:version/>
  <cp:contentType/>
  <cp:contentStatus/>
</cp:coreProperties>
</file>